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f5ea4ef2214f1b1/Документи/OfficeIFM/ШЕСТМЕСЕЧНИ ОТЧЕТИ/072026/ЗА КФН/ИК/"/>
    </mc:Choice>
  </mc:AlternateContent>
  <xr:revisionPtr revIDLastSave="19" documentId="13_ncr:1_{6B06619E-5899-4E7A-8876-C6D2F0E6323B}" xr6:coauthVersionLast="47" xr6:coauthVersionMax="47" xr10:uidLastSave="{56E388F3-91B7-418F-8759-705580C82FB9}"/>
  <bookViews>
    <workbookView xWindow="-120" yWindow="-120" windowWidth="29040" windowHeight="15720" tabRatio="796" activeTab="5" xr2:uid="{862B6462-E2FB-47B0-B60F-D720489C3033}"/>
  </bookViews>
  <sheets>
    <sheet name="cover" sheetId="11" r:id="rId1"/>
    <sheet name="1-SB" sheetId="1" r:id="rId2"/>
    <sheet name="2-OD" sheetId="2" r:id="rId3"/>
    <sheet name="3-OPP" sheetId="4" r:id="rId4"/>
    <sheet name="4-OSK" sheetId="3" r:id="rId5"/>
    <sheet name="5-DI" sheetId="25" r:id="rId6"/>
    <sheet name="6-NNA" sheetId="6" r:id="rId7"/>
    <sheet name="7-RP" sheetId="7" r:id="rId8"/>
    <sheet name="8-FI" sheetId="12" r:id="rId9"/>
    <sheet name="9-DEPOZITI" sheetId="18" r:id="rId10"/>
    <sheet name="10-IG" sheetId="19" r:id="rId11"/>
    <sheet name="11-INV 49" sheetId="21" r:id="rId12"/>
    <sheet name="12-NIO" sheetId="27" r:id="rId13"/>
    <sheet name="13-Номенклатури" sheetId="22" r:id="rId14"/>
    <sheet name="Controls" sheetId="23" r:id="rId15"/>
    <sheet name="Danni" sheetId="10" state="hidden" r:id="rId16"/>
    <sheet name="nomenclature" sheetId="13" state="hidden" r:id="rId17"/>
  </sheets>
  <definedNames>
    <definedName name="_bsType">nomenclature!$A$17:$A$18</definedName>
    <definedName name="_country">nomenclature!$D$2:$D$246</definedName>
    <definedName name="_Currencies">nomenclature!$G$3:$G$164</definedName>
    <definedName name="_Deposits">nomenclature!$J$3:$J$4</definedName>
    <definedName name="_xlnm._FilterDatabase" localSheetId="15" hidden="1">Danni!$A$1:$G$214</definedName>
    <definedName name="_instrument">nomenclature!$A$2:$A$11</definedName>
    <definedName name="_Instrument_49_2">nomenclature!$A$38:$A$41</definedName>
    <definedName name="_Instrument_Type_Group">nomenclature!$A$28:$A$34</definedName>
    <definedName name="_SecurityType">nomenclature!$A$23:$A$24</definedName>
    <definedName name="authorEmail">cover!$C$29</definedName>
    <definedName name="authorName">cover!$C$26</definedName>
    <definedName name="authorPhone">cover!$C$28</definedName>
    <definedName name="authorPosition">cover!$C$27</definedName>
    <definedName name="dfBulstat">cover!$C$13</definedName>
    <definedName name="dfEmail">cover!$C$17</definedName>
    <definedName name="dfName">cover!$C$11</definedName>
    <definedName name="dfOfficialAddress">cover!$C$14</definedName>
    <definedName name="dfPhone">cover!$C$16</definedName>
    <definedName name="dfPostAddress">cover!$C$15</definedName>
    <definedName name="dfRG">cover!$C$12</definedName>
    <definedName name="EndDate">cover!$C$7</definedName>
    <definedName name="ReportedCompletionDate">cover!$C$8</definedName>
    <definedName name="StartDate">cover!$C$6</definedName>
    <definedName name="udBulstat">cover!$C$22</definedName>
    <definedName name="udManager">cover!$C$23</definedName>
    <definedName name="udName">cover!$C$20</definedName>
    <definedName name="udRG">cover!$C$21</definedName>
    <definedName name="_xlnm.Print_Area" localSheetId="10">'10-IG'!$A$1:$G$111</definedName>
    <definedName name="_xlnm.Print_Area" localSheetId="11">'11-INV 49'!$A$1:$E$60</definedName>
    <definedName name="_xlnm.Print_Area" localSheetId="12">'12-NIO'!$A$1:$H$33</definedName>
    <definedName name="_xlnm.Print_Area" localSheetId="1">'1-SB'!$A$1:$H$50</definedName>
    <definedName name="_xlnm.Print_Area" localSheetId="2">'2-OD'!$A$1:$H$30</definedName>
    <definedName name="_xlnm.Print_Area" localSheetId="4">'4-OSK'!$A$1:$I$39</definedName>
    <definedName name="_xlnm.Print_Area" localSheetId="5">'5-DI'!$A$1:$D$33</definedName>
    <definedName name="_xlnm.Print_Area" localSheetId="6">'6-NNA'!$A$1:$Q$18</definedName>
    <definedName name="_xlnm.Print_Area" localSheetId="7">'7-RP'!$A$1:$F$49</definedName>
    <definedName name="_xlnm.Print_Area" localSheetId="8">'8-FI'!$D$1:$X$211</definedName>
    <definedName name="_xlnm.Print_Area" localSheetId="9">'9-DEPOZITI'!$A$1:$F$30</definedName>
    <definedName name="_xlnm.Print_Area" localSheetId="14">Controls!$A$1:$F$33</definedName>
    <definedName name="_xlnm.Print_Area" localSheetId="0">cover!$B$2:$C$32</definedName>
    <definedName name="_xlnm.Print_Titles" localSheetId="1">'1-SB'!$9:$9</definedName>
    <definedName name="_xlnm.Print_Titles" localSheetId="2">'2-OD'!$9:$9</definedName>
    <definedName name="_xlnm.Print_Titles" localSheetId="3">'3-OPP'!$11:$11</definedName>
    <definedName name="_xlnm.Print_Titles" localSheetId="4">'4-OSK'!$12:$12</definedName>
    <definedName name="_xlnm.Print_Titles" localSheetId="6">'6-NNA'!$11:$11</definedName>
    <definedName name="_xlnm.Print_Titles" localSheetId="8">'8-FI'!$8:$10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4" l="1"/>
  <c r="A3" i="10" l="1"/>
  <c r="B3" i="10"/>
  <c r="C3" i="10"/>
  <c r="G3" i="10"/>
  <c r="A4" i="10"/>
  <c r="B4" i="10"/>
  <c r="C4" i="10"/>
  <c r="G4" i="10"/>
  <c r="A5" i="10"/>
  <c r="B5" i="10"/>
  <c r="C5" i="10"/>
  <c r="G5" i="10"/>
  <c r="A6" i="10"/>
  <c r="B6" i="10"/>
  <c r="C6" i="10"/>
  <c r="G6" i="10"/>
  <c r="A7" i="10"/>
  <c r="B7" i="10"/>
  <c r="C7" i="10"/>
  <c r="G7" i="10"/>
  <c r="A8" i="10"/>
  <c r="B8" i="10"/>
  <c r="C8" i="10"/>
  <c r="G8" i="10"/>
  <c r="A9" i="10"/>
  <c r="B9" i="10"/>
  <c r="C9" i="10"/>
  <c r="G9" i="10"/>
  <c r="A10" i="10"/>
  <c r="B10" i="10"/>
  <c r="C10" i="10"/>
  <c r="G10" i="10"/>
  <c r="A11" i="10"/>
  <c r="B11" i="10"/>
  <c r="C11" i="10"/>
  <c r="A12" i="10"/>
  <c r="B12" i="10"/>
  <c r="C12" i="10"/>
  <c r="G12" i="10"/>
  <c r="A13" i="10"/>
  <c r="B13" i="10"/>
  <c r="C13" i="10"/>
  <c r="G13" i="10"/>
  <c r="A14" i="10"/>
  <c r="B14" i="10"/>
  <c r="C14" i="10"/>
  <c r="G14" i="10"/>
  <c r="A15" i="10"/>
  <c r="B15" i="10"/>
  <c r="C15" i="10"/>
  <c r="G15" i="10"/>
  <c r="A16" i="10"/>
  <c r="B16" i="10"/>
  <c r="C16" i="10"/>
  <c r="G16" i="10"/>
  <c r="A17" i="10"/>
  <c r="B17" i="10"/>
  <c r="C17" i="10"/>
  <c r="G17" i="10"/>
  <c r="A18" i="10"/>
  <c r="B18" i="10"/>
  <c r="C18" i="10"/>
  <c r="A19" i="10"/>
  <c r="B19" i="10"/>
  <c r="C19" i="10"/>
  <c r="G19" i="10"/>
  <c r="A20" i="10"/>
  <c r="B20" i="10"/>
  <c r="C20" i="10"/>
  <c r="A21" i="10"/>
  <c r="B21" i="10"/>
  <c r="C21" i="10"/>
  <c r="G21" i="10"/>
  <c r="A22" i="10"/>
  <c r="B22" i="10"/>
  <c r="C22" i="10"/>
  <c r="G22" i="10"/>
  <c r="A23" i="10"/>
  <c r="B23" i="10"/>
  <c r="C23" i="10"/>
  <c r="G23" i="10"/>
  <c r="A24" i="10"/>
  <c r="B24" i="10"/>
  <c r="C24" i="10"/>
  <c r="G24" i="10"/>
  <c r="A25" i="10"/>
  <c r="B25" i="10"/>
  <c r="C25" i="10"/>
  <c r="G25" i="10"/>
  <c r="A26" i="10"/>
  <c r="B26" i="10"/>
  <c r="C26" i="10"/>
  <c r="G26" i="10"/>
  <c r="A27" i="10"/>
  <c r="B27" i="10"/>
  <c r="C27" i="10"/>
  <c r="G27" i="10"/>
  <c r="A28" i="10"/>
  <c r="B28" i="10"/>
  <c r="C28" i="10"/>
  <c r="G28" i="10"/>
  <c r="A29" i="10"/>
  <c r="B29" i="10"/>
  <c r="C29" i="10"/>
  <c r="G29" i="10"/>
  <c r="A30" i="10"/>
  <c r="B30" i="10"/>
  <c r="C30" i="10"/>
  <c r="A31" i="10"/>
  <c r="B31" i="10"/>
  <c r="C31" i="10"/>
  <c r="G31" i="10"/>
  <c r="A32" i="10"/>
  <c r="B32" i="10"/>
  <c r="C32" i="10"/>
  <c r="G32" i="10"/>
  <c r="A33" i="10"/>
  <c r="B33" i="10"/>
  <c r="C33" i="10"/>
  <c r="G33" i="10"/>
  <c r="A34" i="10"/>
  <c r="B34" i="10"/>
  <c r="C34" i="10"/>
  <c r="G34" i="10"/>
  <c r="A35" i="10"/>
  <c r="B35" i="10"/>
  <c r="C35" i="10"/>
  <c r="G35" i="10"/>
  <c r="A36" i="10"/>
  <c r="B36" i="10"/>
  <c r="C36" i="10"/>
  <c r="A37" i="10"/>
  <c r="B37" i="10"/>
  <c r="C37" i="10"/>
  <c r="G37" i="10"/>
  <c r="A38" i="10"/>
  <c r="B38" i="10"/>
  <c r="C38" i="10"/>
  <c r="A39" i="10"/>
  <c r="B39" i="10"/>
  <c r="C39" i="10"/>
  <c r="A40" i="10"/>
  <c r="B40" i="10"/>
  <c r="C40" i="10"/>
  <c r="G40" i="10"/>
  <c r="A41" i="10"/>
  <c r="B41" i="10"/>
  <c r="C41" i="10"/>
  <c r="G41" i="10"/>
  <c r="A42" i="10"/>
  <c r="B42" i="10"/>
  <c r="C42" i="10"/>
  <c r="G42" i="10"/>
  <c r="A43" i="10"/>
  <c r="B43" i="10"/>
  <c r="C43" i="10"/>
  <c r="G43" i="10"/>
  <c r="A44" i="10"/>
  <c r="B44" i="10"/>
  <c r="C44" i="10"/>
  <c r="G44" i="10"/>
  <c r="A45" i="10"/>
  <c r="B45" i="10"/>
  <c r="C45" i="10"/>
  <c r="G45" i="10"/>
  <c r="A46" i="10"/>
  <c r="B46" i="10"/>
  <c r="C46" i="10"/>
  <c r="A47" i="10"/>
  <c r="B47" i="10"/>
  <c r="C47" i="10"/>
  <c r="G47" i="10"/>
  <c r="A48" i="10"/>
  <c r="B48" i="10"/>
  <c r="C48" i="10"/>
  <c r="A49" i="10"/>
  <c r="B49" i="10"/>
  <c r="C49" i="10"/>
  <c r="G49" i="10"/>
  <c r="A50" i="10"/>
  <c r="B50" i="10"/>
  <c r="C50" i="10"/>
  <c r="G50" i="10"/>
  <c r="A51" i="10"/>
  <c r="B51" i="10"/>
  <c r="C51" i="10"/>
  <c r="G51" i="10"/>
  <c r="A52" i="10"/>
  <c r="B52" i="10"/>
  <c r="C52" i="10"/>
  <c r="G52" i="10"/>
  <c r="A53" i="10"/>
  <c r="B53" i="10"/>
  <c r="C53" i="10"/>
  <c r="A54" i="10"/>
  <c r="B54" i="10"/>
  <c r="C54" i="10"/>
  <c r="A55" i="10"/>
  <c r="B55" i="10"/>
  <c r="C55" i="10"/>
  <c r="G55" i="10"/>
  <c r="A56" i="10"/>
  <c r="B56" i="10"/>
  <c r="C56" i="10"/>
  <c r="G56" i="10"/>
  <c r="A57" i="10"/>
  <c r="B57" i="10"/>
  <c r="C57" i="10"/>
  <c r="A58" i="10"/>
  <c r="B58" i="10"/>
  <c r="C58" i="10"/>
  <c r="G58" i="10"/>
  <c r="G59" i="10"/>
  <c r="A60" i="10"/>
  <c r="B60" i="10"/>
  <c r="C60" i="10"/>
  <c r="G60" i="10"/>
  <c r="A61" i="10"/>
  <c r="B61" i="10"/>
  <c r="C61" i="10"/>
  <c r="G61" i="10"/>
  <c r="A62" i="10"/>
  <c r="B62" i="10"/>
  <c r="C62" i="10"/>
  <c r="G62" i="10"/>
  <c r="A63" i="10"/>
  <c r="B63" i="10"/>
  <c r="C63" i="10"/>
  <c r="G63" i="10"/>
  <c r="A64" i="10"/>
  <c r="B64" i="10"/>
  <c r="C64" i="10"/>
  <c r="G64" i="10"/>
  <c r="A65" i="10"/>
  <c r="B65" i="10"/>
  <c r="C65" i="10"/>
  <c r="G65" i="10"/>
  <c r="A66" i="10"/>
  <c r="B66" i="10"/>
  <c r="C66" i="10"/>
  <c r="G66" i="10"/>
  <c r="A67" i="10"/>
  <c r="B67" i="10"/>
  <c r="C67" i="10"/>
  <c r="G67" i="10"/>
  <c r="A68" i="10"/>
  <c r="B68" i="10"/>
  <c r="C68" i="10"/>
  <c r="G68" i="10"/>
  <c r="A69" i="10"/>
  <c r="B69" i="10"/>
  <c r="C69" i="10"/>
  <c r="A70" i="10"/>
  <c r="B70" i="10"/>
  <c r="C70" i="10"/>
  <c r="A71" i="10"/>
  <c r="B71" i="10"/>
  <c r="C71" i="10"/>
  <c r="G71" i="10"/>
  <c r="A72" i="10"/>
  <c r="B72" i="10"/>
  <c r="C72" i="10"/>
  <c r="G72" i="10"/>
  <c r="A73" i="10"/>
  <c r="B73" i="10"/>
  <c r="C73" i="10"/>
  <c r="G73" i="10"/>
  <c r="A74" i="10"/>
  <c r="B74" i="10"/>
  <c r="C74" i="10"/>
  <c r="G74" i="10"/>
  <c r="A75" i="10"/>
  <c r="B75" i="10"/>
  <c r="C75" i="10"/>
  <c r="G75" i="10"/>
  <c r="A76" i="10"/>
  <c r="B76" i="10"/>
  <c r="C76" i="10"/>
  <c r="G76" i="10"/>
  <c r="A77" i="10"/>
  <c r="B77" i="10"/>
  <c r="C77" i="10"/>
  <c r="G77" i="10"/>
  <c r="A78" i="10"/>
  <c r="B78" i="10"/>
  <c r="C78" i="10"/>
  <c r="A79" i="10"/>
  <c r="B79" i="10"/>
  <c r="C79" i="10"/>
  <c r="G79" i="10"/>
  <c r="A80" i="10"/>
  <c r="B80" i="10"/>
  <c r="C80" i="10"/>
  <c r="G80" i="10"/>
  <c r="A81" i="10"/>
  <c r="B81" i="10"/>
  <c r="C81" i="10"/>
  <c r="G81" i="10"/>
  <c r="G82" i="10"/>
  <c r="A83" i="10"/>
  <c r="B83" i="10"/>
  <c r="C83" i="10"/>
  <c r="G83" i="10"/>
  <c r="A84" i="10"/>
  <c r="B84" i="10"/>
  <c r="C84" i="10"/>
  <c r="G84" i="10"/>
  <c r="A85" i="10"/>
  <c r="B85" i="10"/>
  <c r="C85" i="10"/>
  <c r="A86" i="10"/>
  <c r="B86" i="10"/>
  <c r="C86" i="10"/>
  <c r="A87" i="10"/>
  <c r="B87" i="10"/>
  <c r="C87" i="10"/>
  <c r="A88" i="10"/>
  <c r="B88" i="10"/>
  <c r="C88" i="10"/>
  <c r="G88" i="10"/>
  <c r="A89" i="10"/>
  <c r="B89" i="10"/>
  <c r="C89" i="10"/>
  <c r="A90" i="10"/>
  <c r="B90" i="10"/>
  <c r="C90" i="10"/>
  <c r="A91" i="10"/>
  <c r="B91" i="10"/>
  <c r="C91" i="10"/>
  <c r="G91" i="10"/>
  <c r="A92" i="10"/>
  <c r="B92" i="10"/>
  <c r="C92" i="10"/>
  <c r="G92" i="10"/>
  <c r="A93" i="10"/>
  <c r="B93" i="10"/>
  <c r="C93" i="10"/>
  <c r="G93" i="10"/>
  <c r="A94" i="10"/>
  <c r="B94" i="10"/>
  <c r="C94" i="10"/>
  <c r="G94" i="10"/>
  <c r="A95" i="10"/>
  <c r="B95" i="10"/>
  <c r="C95" i="10"/>
  <c r="G95" i="10"/>
  <c r="A96" i="10"/>
  <c r="B96" i="10"/>
  <c r="C96" i="10"/>
  <c r="G96" i="10"/>
  <c r="A97" i="10"/>
  <c r="B97" i="10"/>
  <c r="C97" i="10"/>
  <c r="G97" i="10"/>
  <c r="A98" i="10"/>
  <c r="B98" i="10"/>
  <c r="C98" i="10"/>
  <c r="G98" i="10"/>
  <c r="A99" i="10"/>
  <c r="B99" i="10"/>
  <c r="C99" i="10"/>
  <c r="G99" i="10"/>
  <c r="A100" i="10"/>
  <c r="B100" i="10"/>
  <c r="C100" i="10"/>
  <c r="G100" i="10"/>
  <c r="A101" i="10"/>
  <c r="B101" i="10"/>
  <c r="C101" i="10"/>
  <c r="G101" i="10"/>
  <c r="A102" i="10"/>
  <c r="B102" i="10"/>
  <c r="C102" i="10"/>
  <c r="A103" i="10"/>
  <c r="B103" i="10"/>
  <c r="C103" i="10"/>
  <c r="A104" i="10"/>
  <c r="B104" i="10"/>
  <c r="C104" i="10"/>
  <c r="G104" i="10"/>
  <c r="A105" i="10"/>
  <c r="B105" i="10"/>
  <c r="C105" i="10"/>
  <c r="A106" i="10"/>
  <c r="B106" i="10"/>
  <c r="C106" i="10"/>
  <c r="A107" i="10"/>
  <c r="B107" i="10"/>
  <c r="C107" i="10"/>
  <c r="G107" i="10"/>
  <c r="A108" i="10"/>
  <c r="B108" i="10"/>
  <c r="C108" i="10"/>
  <c r="G108" i="10"/>
  <c r="A109" i="10"/>
  <c r="B109" i="10"/>
  <c r="C109" i="10"/>
  <c r="A110" i="10"/>
  <c r="B110" i="10"/>
  <c r="C110" i="10"/>
  <c r="A111" i="10"/>
  <c r="B111" i="10"/>
  <c r="C111" i="10"/>
  <c r="G111" i="10"/>
  <c r="A112" i="10"/>
  <c r="B112" i="10"/>
  <c r="C112" i="10"/>
  <c r="G112" i="10"/>
  <c r="A113" i="10"/>
  <c r="B113" i="10"/>
  <c r="C113" i="10"/>
  <c r="A114" i="10"/>
  <c r="B114" i="10"/>
  <c r="C114" i="10"/>
  <c r="A115" i="10"/>
  <c r="B115" i="10"/>
  <c r="C115" i="10"/>
  <c r="G115" i="10"/>
  <c r="A116" i="10"/>
  <c r="B116" i="10"/>
  <c r="C116" i="10"/>
  <c r="A117" i="10"/>
  <c r="B117" i="10"/>
  <c r="C117" i="10"/>
  <c r="A118" i="10"/>
  <c r="B118" i="10"/>
  <c r="C118" i="10"/>
  <c r="A119" i="10"/>
  <c r="B119" i="10"/>
  <c r="C119" i="10"/>
  <c r="G119" i="10"/>
  <c r="A120" i="10"/>
  <c r="B120" i="10"/>
  <c r="C120" i="10"/>
  <c r="A121" i="10"/>
  <c r="B121" i="10"/>
  <c r="C121" i="10"/>
  <c r="A122" i="10"/>
  <c r="B122" i="10"/>
  <c r="C122" i="10"/>
  <c r="A123" i="10"/>
  <c r="B123" i="10"/>
  <c r="C123" i="10"/>
  <c r="A124" i="10"/>
  <c r="B124" i="10"/>
  <c r="C124" i="10"/>
  <c r="A125" i="10"/>
  <c r="B125" i="10"/>
  <c r="C125" i="10"/>
  <c r="G125" i="10"/>
  <c r="A126" i="10"/>
  <c r="B126" i="10"/>
  <c r="C126" i="10"/>
  <c r="A127" i="10"/>
  <c r="B127" i="10"/>
  <c r="C127" i="10"/>
  <c r="A128" i="10"/>
  <c r="B128" i="10"/>
  <c r="C128" i="10"/>
  <c r="A129" i="10"/>
  <c r="B129" i="10"/>
  <c r="C129" i="10"/>
  <c r="G129" i="10"/>
  <c r="A130" i="10"/>
  <c r="B130" i="10"/>
  <c r="C130" i="10"/>
  <c r="A131" i="10"/>
  <c r="B131" i="10"/>
  <c r="C131" i="10"/>
  <c r="A132" i="10"/>
  <c r="B132" i="10"/>
  <c r="C132" i="10"/>
  <c r="A133" i="10"/>
  <c r="B133" i="10"/>
  <c r="C133" i="10"/>
  <c r="G133" i="10"/>
  <c r="A134" i="10"/>
  <c r="B134" i="10"/>
  <c r="C134" i="10"/>
  <c r="A135" i="10"/>
  <c r="B135" i="10"/>
  <c r="C135" i="10"/>
  <c r="G135" i="10"/>
  <c r="A136" i="10"/>
  <c r="B136" i="10"/>
  <c r="C136" i="10"/>
  <c r="A137" i="10"/>
  <c r="B137" i="10"/>
  <c r="C137" i="10"/>
  <c r="A138" i="10"/>
  <c r="B138" i="10"/>
  <c r="C138" i="10"/>
  <c r="A139" i="10"/>
  <c r="B139" i="10"/>
  <c r="C139" i="10"/>
  <c r="A140" i="10"/>
  <c r="B140" i="10"/>
  <c r="C140" i="10"/>
  <c r="A141" i="10"/>
  <c r="B141" i="10"/>
  <c r="C141" i="10"/>
  <c r="A142" i="10"/>
  <c r="B142" i="10"/>
  <c r="C142" i="10"/>
  <c r="A143" i="10"/>
  <c r="B143" i="10"/>
  <c r="C143" i="10"/>
  <c r="A144" i="10"/>
  <c r="B144" i="10"/>
  <c r="C144" i="10"/>
  <c r="A145" i="10"/>
  <c r="B145" i="10"/>
  <c r="C145" i="10"/>
  <c r="A146" i="10"/>
  <c r="B146" i="10"/>
  <c r="C146" i="10"/>
  <c r="A147" i="10"/>
  <c r="B147" i="10"/>
  <c r="C147" i="10"/>
  <c r="A148" i="10"/>
  <c r="B148" i="10"/>
  <c r="C148" i="10"/>
  <c r="A149" i="10"/>
  <c r="B149" i="10"/>
  <c r="C149" i="10"/>
  <c r="G149" i="10"/>
  <c r="A150" i="10"/>
  <c r="B150" i="10"/>
  <c r="C150" i="10"/>
  <c r="A151" i="10"/>
  <c r="B151" i="10"/>
  <c r="C151" i="10"/>
  <c r="G151" i="10"/>
  <c r="A152" i="10"/>
  <c r="B152" i="10"/>
  <c r="C152" i="10"/>
  <c r="A153" i="10"/>
  <c r="B153" i="10"/>
  <c r="C153" i="10"/>
  <c r="A154" i="10"/>
  <c r="B154" i="10"/>
  <c r="C154" i="10"/>
  <c r="A155" i="10"/>
  <c r="B155" i="10"/>
  <c r="C155" i="10"/>
  <c r="A157" i="10"/>
  <c r="B157" i="10"/>
  <c r="C157" i="10"/>
  <c r="A158" i="10"/>
  <c r="B158" i="10"/>
  <c r="C158" i="10"/>
  <c r="G158" i="10"/>
  <c r="A159" i="10"/>
  <c r="B159" i="10"/>
  <c r="C159" i="10"/>
  <c r="A160" i="10"/>
  <c r="B160" i="10"/>
  <c r="C160" i="10"/>
  <c r="G160" i="10"/>
  <c r="A161" i="10"/>
  <c r="B161" i="10"/>
  <c r="C161" i="10"/>
  <c r="G161" i="10"/>
  <c r="A162" i="10"/>
  <c r="B162" i="10"/>
  <c r="C162" i="10"/>
  <c r="G162" i="10"/>
  <c r="A163" i="10"/>
  <c r="B163" i="10"/>
  <c r="C163" i="10"/>
  <c r="G163" i="10"/>
  <c r="A164" i="10"/>
  <c r="B164" i="10"/>
  <c r="C164" i="10"/>
  <c r="G164" i="10"/>
  <c r="A165" i="10"/>
  <c r="B165" i="10"/>
  <c r="C165" i="10"/>
  <c r="G165" i="10"/>
  <c r="A166" i="10"/>
  <c r="B166" i="10"/>
  <c r="C166" i="10"/>
  <c r="G166" i="10"/>
  <c r="A167" i="10"/>
  <c r="B167" i="10"/>
  <c r="C167" i="10"/>
  <c r="G167" i="10"/>
  <c r="A168" i="10"/>
  <c r="B168" i="10"/>
  <c r="C168" i="10"/>
  <c r="G168" i="10"/>
  <c r="A169" i="10"/>
  <c r="B169" i="10"/>
  <c r="C169" i="10"/>
  <c r="G169" i="10"/>
  <c r="A170" i="10"/>
  <c r="B170" i="10"/>
  <c r="C170" i="10"/>
  <c r="G170" i="10"/>
  <c r="A171" i="10"/>
  <c r="B171" i="10"/>
  <c r="C171" i="10"/>
  <c r="G171" i="10"/>
  <c r="A172" i="10"/>
  <c r="B172" i="10"/>
  <c r="C172" i="10"/>
  <c r="G172" i="10"/>
  <c r="A173" i="10"/>
  <c r="B173" i="10"/>
  <c r="C173" i="10"/>
  <c r="G173" i="10"/>
  <c r="A174" i="10"/>
  <c r="B174" i="10"/>
  <c r="C174" i="10"/>
  <c r="G174" i="10"/>
  <c r="A175" i="10"/>
  <c r="B175" i="10"/>
  <c r="C175" i="10"/>
  <c r="G175" i="10"/>
  <c r="A176" i="10"/>
  <c r="B176" i="10"/>
  <c r="C176" i="10"/>
  <c r="G176" i="10"/>
  <c r="A177" i="10"/>
  <c r="B177" i="10"/>
  <c r="C177" i="10"/>
  <c r="G177" i="10"/>
  <c r="A178" i="10"/>
  <c r="B178" i="10"/>
  <c r="C178" i="10"/>
  <c r="A179" i="10"/>
  <c r="B179" i="10"/>
  <c r="C179" i="10"/>
  <c r="A180" i="10"/>
  <c r="B180" i="10"/>
  <c r="C180" i="10"/>
  <c r="A181" i="10"/>
  <c r="B181" i="10"/>
  <c r="C181" i="10"/>
  <c r="A182" i="10"/>
  <c r="B182" i="10"/>
  <c r="C182" i="10"/>
  <c r="A183" i="10"/>
  <c r="B183" i="10"/>
  <c r="C183" i="10"/>
  <c r="A184" i="10"/>
  <c r="B184" i="10"/>
  <c r="C184" i="10"/>
  <c r="A185" i="10"/>
  <c r="B185" i="10"/>
  <c r="C185" i="10"/>
  <c r="G185" i="10"/>
  <c r="A186" i="10"/>
  <c r="B186" i="10"/>
  <c r="C186" i="10"/>
  <c r="A187" i="10"/>
  <c r="B187" i="10"/>
  <c r="C187" i="10"/>
  <c r="G187" i="10"/>
  <c r="A188" i="10"/>
  <c r="B188" i="10"/>
  <c r="C188" i="10"/>
  <c r="G188" i="10"/>
  <c r="A189" i="10"/>
  <c r="B189" i="10"/>
  <c r="C189" i="10"/>
  <c r="A190" i="10"/>
  <c r="B190" i="10"/>
  <c r="C190" i="10"/>
  <c r="A191" i="10"/>
  <c r="B191" i="10"/>
  <c r="C191" i="10"/>
  <c r="A192" i="10"/>
  <c r="B192" i="10"/>
  <c r="C192" i="10"/>
  <c r="A193" i="10"/>
  <c r="B193" i="10"/>
  <c r="C193" i="10"/>
  <c r="A194" i="10"/>
  <c r="B194" i="10"/>
  <c r="C194" i="10"/>
  <c r="A195" i="10"/>
  <c r="B195" i="10"/>
  <c r="C195" i="10"/>
  <c r="A196" i="10"/>
  <c r="B196" i="10"/>
  <c r="C196" i="10"/>
  <c r="A197" i="10"/>
  <c r="B197" i="10"/>
  <c r="C197" i="10"/>
  <c r="A198" i="10"/>
  <c r="B198" i="10"/>
  <c r="C198" i="10"/>
  <c r="A199" i="10"/>
  <c r="B199" i="10"/>
  <c r="C199" i="10"/>
  <c r="G199" i="10"/>
  <c r="A200" i="10"/>
  <c r="B200" i="10"/>
  <c r="C200" i="10"/>
  <c r="G200" i="10"/>
  <c r="A201" i="10"/>
  <c r="B201" i="10"/>
  <c r="C201" i="10"/>
  <c r="A202" i="10"/>
  <c r="B202" i="10"/>
  <c r="C202" i="10"/>
  <c r="A203" i="10"/>
  <c r="B203" i="10"/>
  <c r="C203" i="10"/>
  <c r="A204" i="10"/>
  <c r="B204" i="10"/>
  <c r="C204" i="10"/>
  <c r="A205" i="10"/>
  <c r="B205" i="10"/>
  <c r="C205" i="10"/>
  <c r="A206" i="10"/>
  <c r="B206" i="10"/>
  <c r="C206" i="10"/>
  <c r="A207" i="10"/>
  <c r="B207" i="10"/>
  <c r="C207" i="10"/>
  <c r="A208" i="10"/>
  <c r="B208" i="10"/>
  <c r="C208" i="10"/>
  <c r="G208" i="10"/>
  <c r="A209" i="10"/>
  <c r="B209" i="10"/>
  <c r="C209" i="10"/>
  <c r="A210" i="10"/>
  <c r="B210" i="10"/>
  <c r="C210" i="10"/>
  <c r="G210" i="10"/>
  <c r="A211" i="10"/>
  <c r="B211" i="10"/>
  <c r="C211" i="10"/>
  <c r="A212" i="10"/>
  <c r="B212" i="10"/>
  <c r="C212" i="10"/>
  <c r="A213" i="10"/>
  <c r="B213" i="10"/>
  <c r="C213" i="10"/>
  <c r="A214" i="10"/>
  <c r="B214" i="10"/>
  <c r="C214" i="10"/>
  <c r="A4" i="23"/>
  <c r="A5" i="23"/>
  <c r="D20" i="23"/>
  <c r="E20" i="23"/>
  <c r="E26" i="23"/>
  <c r="E28" i="23"/>
  <c r="E29" i="23"/>
  <c r="E35" i="23"/>
  <c r="D38" i="23"/>
  <c r="E38" i="23"/>
  <c r="F38" i="23"/>
  <c r="E50" i="23"/>
  <c r="A3" i="27"/>
  <c r="A4" i="27"/>
  <c r="G5" i="27"/>
  <c r="G6" i="27"/>
  <c r="G7" i="27"/>
  <c r="A3" i="21"/>
  <c r="A4" i="21"/>
  <c r="E4" i="21"/>
  <c r="E5" i="21"/>
  <c r="E6" i="21"/>
  <c r="A3" i="19"/>
  <c r="A4" i="19"/>
  <c r="F4" i="19"/>
  <c r="F5" i="19"/>
  <c r="F6" i="19"/>
  <c r="B3" i="18"/>
  <c r="B4" i="18"/>
  <c r="E4" i="18"/>
  <c r="E5" i="18"/>
  <c r="E6" i="18"/>
  <c r="E30" i="18"/>
  <c r="D50" i="23" s="1"/>
  <c r="F50" i="23" s="1"/>
  <c r="D3" i="12"/>
  <c r="D4" i="12"/>
  <c r="W4" i="12"/>
  <c r="W5" i="12"/>
  <c r="W6" i="12"/>
  <c r="A12" i="12"/>
  <c r="B12" i="12"/>
  <c r="C12" i="12"/>
  <c r="A13" i="12"/>
  <c r="B13" i="12"/>
  <c r="C13" i="12"/>
  <c r="A14" i="12"/>
  <c r="B14" i="12"/>
  <c r="C14" i="12"/>
  <c r="A15" i="12"/>
  <c r="B15" i="12"/>
  <c r="C15" i="12"/>
  <c r="A16" i="12"/>
  <c r="B16" i="12"/>
  <c r="C16" i="12"/>
  <c r="A17" i="12"/>
  <c r="B17" i="12"/>
  <c r="C17" i="12"/>
  <c r="A18" i="12"/>
  <c r="B18" i="12"/>
  <c r="C18" i="12"/>
  <c r="A19" i="12"/>
  <c r="B19" i="12"/>
  <c r="C19" i="12"/>
  <c r="A20" i="12"/>
  <c r="B20" i="12"/>
  <c r="C20" i="12"/>
  <c r="A21" i="12"/>
  <c r="B21" i="12"/>
  <c r="C21" i="12"/>
  <c r="A22" i="12"/>
  <c r="B22" i="12"/>
  <c r="C22" i="12"/>
  <c r="A23" i="12"/>
  <c r="B23" i="12"/>
  <c r="C23" i="12"/>
  <c r="A24" i="12"/>
  <c r="B24" i="12"/>
  <c r="C24" i="12"/>
  <c r="A25" i="12"/>
  <c r="B25" i="12"/>
  <c r="C25" i="12"/>
  <c r="A26" i="12"/>
  <c r="B26" i="12"/>
  <c r="C26" i="12"/>
  <c r="A27" i="12"/>
  <c r="B27" i="12"/>
  <c r="C27" i="12"/>
  <c r="A28" i="12"/>
  <c r="B28" i="12"/>
  <c r="C28" i="12"/>
  <c r="A29" i="12"/>
  <c r="B29" i="12"/>
  <c r="C29" i="12"/>
  <c r="A30" i="12"/>
  <c r="B30" i="12"/>
  <c r="C30" i="12"/>
  <c r="A31" i="12"/>
  <c r="B31" i="12"/>
  <c r="C31" i="12"/>
  <c r="A32" i="12"/>
  <c r="B32" i="12"/>
  <c r="C32" i="12"/>
  <c r="A33" i="12"/>
  <c r="B33" i="12"/>
  <c r="C33" i="12"/>
  <c r="A34" i="12"/>
  <c r="B34" i="12"/>
  <c r="C34" i="12"/>
  <c r="A35" i="12"/>
  <c r="B35" i="12"/>
  <c r="C35" i="12"/>
  <c r="A36" i="12"/>
  <c r="B36" i="12"/>
  <c r="C36" i="12"/>
  <c r="A37" i="12"/>
  <c r="B37" i="12"/>
  <c r="C37" i="12"/>
  <c r="A38" i="12"/>
  <c r="B38" i="12"/>
  <c r="C38" i="12"/>
  <c r="A39" i="12"/>
  <c r="B39" i="12"/>
  <c r="C39" i="12"/>
  <c r="A40" i="12"/>
  <c r="B40" i="12"/>
  <c r="C40" i="12"/>
  <c r="A41" i="12"/>
  <c r="B41" i="12"/>
  <c r="C41" i="12"/>
  <c r="A42" i="12"/>
  <c r="B42" i="12"/>
  <c r="C42" i="12"/>
  <c r="A43" i="12"/>
  <c r="B43" i="12"/>
  <c r="C43" i="12"/>
  <c r="A44" i="12"/>
  <c r="B44" i="12"/>
  <c r="C44" i="12"/>
  <c r="A45" i="12"/>
  <c r="B45" i="12"/>
  <c r="C45" i="12"/>
  <c r="A46" i="12"/>
  <c r="B46" i="12"/>
  <c r="C46" i="12"/>
  <c r="A47" i="12"/>
  <c r="B47" i="12"/>
  <c r="C47" i="12"/>
  <c r="A48" i="12"/>
  <c r="B48" i="12"/>
  <c r="C48" i="12"/>
  <c r="A49" i="12"/>
  <c r="B49" i="12"/>
  <c r="C49" i="12"/>
  <c r="A50" i="12"/>
  <c r="B50" i="12"/>
  <c r="C50" i="12"/>
  <c r="A51" i="12"/>
  <c r="B51" i="12"/>
  <c r="C51" i="12"/>
  <c r="A52" i="12"/>
  <c r="B52" i="12"/>
  <c r="C52" i="12"/>
  <c r="A53" i="12"/>
  <c r="B53" i="12"/>
  <c r="C53" i="12"/>
  <c r="A54" i="12"/>
  <c r="B54" i="12"/>
  <c r="C54" i="12"/>
  <c r="A55" i="12"/>
  <c r="B55" i="12"/>
  <c r="C55" i="12"/>
  <c r="A56" i="12"/>
  <c r="B56" i="12"/>
  <c r="C56" i="12"/>
  <c r="A57" i="12"/>
  <c r="B57" i="12"/>
  <c r="C57" i="12"/>
  <c r="A58" i="12"/>
  <c r="B58" i="12"/>
  <c r="C58" i="12"/>
  <c r="A59" i="12"/>
  <c r="B59" i="12"/>
  <c r="C59" i="12"/>
  <c r="A60" i="12"/>
  <c r="B60" i="12"/>
  <c r="C60" i="12"/>
  <c r="A61" i="12"/>
  <c r="B61" i="12"/>
  <c r="C61" i="12"/>
  <c r="A62" i="12"/>
  <c r="B62" i="12"/>
  <c r="C62" i="12"/>
  <c r="A63" i="12"/>
  <c r="B63" i="12"/>
  <c r="C63" i="12"/>
  <c r="A64" i="12"/>
  <c r="B64" i="12"/>
  <c r="C64" i="12"/>
  <c r="A65" i="12"/>
  <c r="B65" i="12"/>
  <c r="C65" i="12"/>
  <c r="A66" i="12"/>
  <c r="B66" i="12"/>
  <c r="C66" i="12"/>
  <c r="A67" i="12"/>
  <c r="B67" i="12"/>
  <c r="C67" i="12"/>
  <c r="A68" i="12"/>
  <c r="B68" i="12"/>
  <c r="C68" i="12"/>
  <c r="A69" i="12"/>
  <c r="B69" i="12"/>
  <c r="C69" i="12"/>
  <c r="A70" i="12"/>
  <c r="B70" i="12"/>
  <c r="C70" i="12"/>
  <c r="A71" i="12"/>
  <c r="B71" i="12"/>
  <c r="C71" i="12"/>
  <c r="A72" i="12"/>
  <c r="B72" i="12"/>
  <c r="C72" i="12"/>
  <c r="A73" i="12"/>
  <c r="B73" i="12"/>
  <c r="C73" i="12"/>
  <c r="A74" i="12"/>
  <c r="B74" i="12"/>
  <c r="C74" i="12"/>
  <c r="A75" i="12"/>
  <c r="B75" i="12"/>
  <c r="C75" i="12"/>
  <c r="A76" i="12"/>
  <c r="B76" i="12"/>
  <c r="C76" i="12"/>
  <c r="A77" i="12"/>
  <c r="B77" i="12"/>
  <c r="C77" i="12"/>
  <c r="A78" i="12"/>
  <c r="B78" i="12"/>
  <c r="C78" i="12"/>
  <c r="A79" i="12"/>
  <c r="B79" i="12"/>
  <c r="C79" i="12"/>
  <c r="A80" i="12"/>
  <c r="B80" i="12"/>
  <c r="C80" i="12"/>
  <c r="A81" i="12"/>
  <c r="B81" i="12"/>
  <c r="C81" i="12"/>
  <c r="A82" i="12"/>
  <c r="B82" i="12"/>
  <c r="C82" i="12"/>
  <c r="A83" i="12"/>
  <c r="B83" i="12"/>
  <c r="C83" i="12"/>
  <c r="A84" i="12"/>
  <c r="B84" i="12"/>
  <c r="C84" i="12"/>
  <c r="A85" i="12"/>
  <c r="B85" i="12"/>
  <c r="C85" i="12"/>
  <c r="A86" i="12"/>
  <c r="B86" i="12"/>
  <c r="C86" i="12"/>
  <c r="A87" i="12"/>
  <c r="B87" i="12"/>
  <c r="C87" i="12"/>
  <c r="A88" i="12"/>
  <c r="B88" i="12"/>
  <c r="C88" i="12"/>
  <c r="A89" i="12"/>
  <c r="B89" i="12"/>
  <c r="C89" i="12"/>
  <c r="A90" i="12"/>
  <c r="B90" i="12"/>
  <c r="C90" i="12"/>
  <c r="A91" i="12"/>
  <c r="B91" i="12"/>
  <c r="C91" i="12"/>
  <c r="A92" i="12"/>
  <c r="B92" i="12"/>
  <c r="C92" i="12"/>
  <c r="A93" i="12"/>
  <c r="B93" i="12"/>
  <c r="C93" i="12"/>
  <c r="A94" i="12"/>
  <c r="B94" i="12"/>
  <c r="C94" i="12"/>
  <c r="A95" i="12"/>
  <c r="B95" i="12"/>
  <c r="C95" i="12"/>
  <c r="A96" i="12"/>
  <c r="B96" i="12"/>
  <c r="C96" i="12"/>
  <c r="A97" i="12"/>
  <c r="B97" i="12"/>
  <c r="C97" i="12"/>
  <c r="A98" i="12"/>
  <c r="B98" i="12"/>
  <c r="C98" i="12"/>
  <c r="A99" i="12"/>
  <c r="B99" i="12"/>
  <c r="C99" i="12"/>
  <c r="A100" i="12"/>
  <c r="B100" i="12"/>
  <c r="C100" i="12"/>
  <c r="A101" i="12"/>
  <c r="B101" i="12"/>
  <c r="C101" i="12"/>
  <c r="A102" i="12"/>
  <c r="B102" i="12"/>
  <c r="C102" i="12"/>
  <c r="A103" i="12"/>
  <c r="B103" i="12"/>
  <c r="C103" i="12"/>
  <c r="A104" i="12"/>
  <c r="B104" i="12"/>
  <c r="C104" i="12"/>
  <c r="A105" i="12"/>
  <c r="B105" i="12"/>
  <c r="C105" i="12"/>
  <c r="A106" i="12"/>
  <c r="B106" i="12"/>
  <c r="C106" i="12"/>
  <c r="A107" i="12"/>
  <c r="B107" i="12"/>
  <c r="C107" i="12"/>
  <c r="A108" i="12"/>
  <c r="B108" i="12"/>
  <c r="C108" i="12"/>
  <c r="A109" i="12"/>
  <c r="B109" i="12"/>
  <c r="C109" i="12"/>
  <c r="A110" i="12"/>
  <c r="B110" i="12"/>
  <c r="C110" i="12"/>
  <c r="A111" i="12"/>
  <c r="B111" i="12"/>
  <c r="C111" i="12"/>
  <c r="A112" i="12"/>
  <c r="B112" i="12"/>
  <c r="C112" i="12"/>
  <c r="A113" i="12"/>
  <c r="B113" i="12"/>
  <c r="C113" i="12"/>
  <c r="A114" i="12"/>
  <c r="B114" i="12"/>
  <c r="C114" i="12"/>
  <c r="A115" i="12"/>
  <c r="B115" i="12"/>
  <c r="C115" i="12"/>
  <c r="A116" i="12"/>
  <c r="B116" i="12"/>
  <c r="C116" i="12"/>
  <c r="A117" i="12"/>
  <c r="B117" i="12"/>
  <c r="C117" i="12"/>
  <c r="A118" i="12"/>
  <c r="B118" i="12"/>
  <c r="C118" i="12"/>
  <c r="A119" i="12"/>
  <c r="B119" i="12"/>
  <c r="C119" i="12"/>
  <c r="A120" i="12"/>
  <c r="B120" i="12"/>
  <c r="C120" i="12"/>
  <c r="A121" i="12"/>
  <c r="B121" i="12"/>
  <c r="C121" i="12"/>
  <c r="A122" i="12"/>
  <c r="B122" i="12"/>
  <c r="C122" i="12"/>
  <c r="A123" i="12"/>
  <c r="B123" i="12"/>
  <c r="C123" i="12"/>
  <c r="A124" i="12"/>
  <c r="B124" i="12"/>
  <c r="C124" i="12"/>
  <c r="A125" i="12"/>
  <c r="B125" i="12"/>
  <c r="C125" i="12"/>
  <c r="A126" i="12"/>
  <c r="B126" i="12"/>
  <c r="C126" i="12"/>
  <c r="A127" i="12"/>
  <c r="B127" i="12"/>
  <c r="C127" i="12"/>
  <c r="A128" i="12"/>
  <c r="B128" i="12"/>
  <c r="C128" i="12"/>
  <c r="A129" i="12"/>
  <c r="B129" i="12"/>
  <c r="C129" i="12"/>
  <c r="A130" i="12"/>
  <c r="B130" i="12"/>
  <c r="C130" i="12"/>
  <c r="A131" i="12"/>
  <c r="B131" i="12"/>
  <c r="C131" i="12"/>
  <c r="A132" i="12"/>
  <c r="B132" i="12"/>
  <c r="C132" i="12"/>
  <c r="A133" i="12"/>
  <c r="B133" i="12"/>
  <c r="C133" i="12"/>
  <c r="A134" i="12"/>
  <c r="B134" i="12"/>
  <c r="C134" i="12"/>
  <c r="A135" i="12"/>
  <c r="B135" i="12"/>
  <c r="C135" i="12"/>
  <c r="A136" i="12"/>
  <c r="B136" i="12"/>
  <c r="C136" i="12"/>
  <c r="A137" i="12"/>
  <c r="B137" i="12"/>
  <c r="C137" i="12"/>
  <c r="A138" i="12"/>
  <c r="B138" i="12"/>
  <c r="C138" i="12"/>
  <c r="A139" i="12"/>
  <c r="B139" i="12"/>
  <c r="C139" i="12"/>
  <c r="A140" i="12"/>
  <c r="B140" i="12"/>
  <c r="C140" i="12"/>
  <c r="A141" i="12"/>
  <c r="B141" i="12"/>
  <c r="C141" i="12"/>
  <c r="A142" i="12"/>
  <c r="B142" i="12"/>
  <c r="C142" i="12"/>
  <c r="A143" i="12"/>
  <c r="B143" i="12"/>
  <c r="C143" i="12"/>
  <c r="A144" i="12"/>
  <c r="B144" i="12"/>
  <c r="C144" i="12"/>
  <c r="A145" i="12"/>
  <c r="B145" i="12"/>
  <c r="C145" i="12"/>
  <c r="A146" i="12"/>
  <c r="B146" i="12"/>
  <c r="C146" i="12"/>
  <c r="A147" i="12"/>
  <c r="B147" i="12"/>
  <c r="C147" i="12"/>
  <c r="A148" i="12"/>
  <c r="B148" i="12"/>
  <c r="C148" i="12"/>
  <c r="A149" i="12"/>
  <c r="B149" i="12"/>
  <c r="C149" i="12"/>
  <c r="A150" i="12"/>
  <c r="B150" i="12"/>
  <c r="C150" i="12"/>
  <c r="A151" i="12"/>
  <c r="B151" i="12"/>
  <c r="C151" i="12"/>
  <c r="A152" i="12"/>
  <c r="B152" i="12"/>
  <c r="C152" i="12"/>
  <c r="A153" i="12"/>
  <c r="B153" i="12"/>
  <c r="C153" i="12"/>
  <c r="A154" i="12"/>
  <c r="B154" i="12"/>
  <c r="C154" i="12"/>
  <c r="A155" i="12"/>
  <c r="B155" i="12"/>
  <c r="C155" i="12"/>
  <c r="A156" i="12"/>
  <c r="B156" i="12"/>
  <c r="C156" i="12"/>
  <c r="A157" i="12"/>
  <c r="B157" i="12"/>
  <c r="C157" i="12"/>
  <c r="A158" i="12"/>
  <c r="B158" i="12"/>
  <c r="C158" i="12"/>
  <c r="A159" i="12"/>
  <c r="B159" i="12"/>
  <c r="C159" i="12"/>
  <c r="A160" i="12"/>
  <c r="B160" i="12"/>
  <c r="C160" i="12"/>
  <c r="A161" i="12"/>
  <c r="B161" i="12"/>
  <c r="C161" i="12"/>
  <c r="A162" i="12"/>
  <c r="B162" i="12"/>
  <c r="C162" i="12"/>
  <c r="A163" i="12"/>
  <c r="B163" i="12"/>
  <c r="C163" i="12"/>
  <c r="A164" i="12"/>
  <c r="B164" i="12"/>
  <c r="C164" i="12"/>
  <c r="A165" i="12"/>
  <c r="B165" i="12"/>
  <c r="C165" i="12"/>
  <c r="A166" i="12"/>
  <c r="B166" i="12"/>
  <c r="C166" i="12"/>
  <c r="A167" i="12"/>
  <c r="B167" i="12"/>
  <c r="C167" i="12"/>
  <c r="A168" i="12"/>
  <c r="B168" i="12"/>
  <c r="C168" i="12"/>
  <c r="A169" i="12"/>
  <c r="B169" i="12"/>
  <c r="C169" i="12"/>
  <c r="A170" i="12"/>
  <c r="B170" i="12"/>
  <c r="C170" i="12"/>
  <c r="A171" i="12"/>
  <c r="B171" i="12"/>
  <c r="C171" i="12"/>
  <c r="A172" i="12"/>
  <c r="B172" i="12"/>
  <c r="C172" i="12"/>
  <c r="A173" i="12"/>
  <c r="B173" i="12"/>
  <c r="C173" i="12"/>
  <c r="A174" i="12"/>
  <c r="B174" i="12"/>
  <c r="C174" i="12"/>
  <c r="A175" i="12"/>
  <c r="B175" i="12"/>
  <c r="C175" i="12"/>
  <c r="A176" i="12"/>
  <c r="B176" i="12"/>
  <c r="C176" i="12"/>
  <c r="A177" i="12"/>
  <c r="B177" i="12"/>
  <c r="C177" i="12"/>
  <c r="A178" i="12"/>
  <c r="B178" i="12"/>
  <c r="C178" i="12"/>
  <c r="A179" i="12"/>
  <c r="B179" i="12"/>
  <c r="C179" i="12"/>
  <c r="A180" i="12"/>
  <c r="B180" i="12"/>
  <c r="C180" i="12"/>
  <c r="A181" i="12"/>
  <c r="B181" i="12"/>
  <c r="C181" i="12"/>
  <c r="A182" i="12"/>
  <c r="B182" i="12"/>
  <c r="C182" i="12"/>
  <c r="A183" i="12"/>
  <c r="B183" i="12"/>
  <c r="C183" i="12"/>
  <c r="A184" i="12"/>
  <c r="B184" i="12"/>
  <c r="C184" i="12"/>
  <c r="A185" i="12"/>
  <c r="B185" i="12"/>
  <c r="C185" i="12"/>
  <c r="A186" i="12"/>
  <c r="B186" i="12"/>
  <c r="C186" i="12"/>
  <c r="A187" i="12"/>
  <c r="B187" i="12"/>
  <c r="C187" i="12"/>
  <c r="A188" i="12"/>
  <c r="B188" i="12"/>
  <c r="C188" i="12"/>
  <c r="A189" i="12"/>
  <c r="B189" i="12"/>
  <c r="C189" i="12"/>
  <c r="A190" i="12"/>
  <c r="B190" i="12"/>
  <c r="C190" i="12"/>
  <c r="A191" i="12"/>
  <c r="B191" i="12"/>
  <c r="C191" i="12"/>
  <c r="A192" i="12"/>
  <c r="B192" i="12"/>
  <c r="C192" i="12"/>
  <c r="A193" i="12"/>
  <c r="B193" i="12"/>
  <c r="C193" i="12"/>
  <c r="A194" i="12"/>
  <c r="B194" i="12"/>
  <c r="C194" i="12"/>
  <c r="A195" i="12"/>
  <c r="B195" i="12"/>
  <c r="C195" i="12"/>
  <c r="A196" i="12"/>
  <c r="B196" i="12"/>
  <c r="C196" i="12"/>
  <c r="A197" i="12"/>
  <c r="B197" i="12"/>
  <c r="C197" i="12"/>
  <c r="A198" i="12"/>
  <c r="B198" i="12"/>
  <c r="C198" i="12"/>
  <c r="A199" i="12"/>
  <c r="B199" i="12"/>
  <c r="C199" i="12"/>
  <c r="A200" i="12"/>
  <c r="B200" i="12"/>
  <c r="C200" i="12"/>
  <c r="A201" i="12"/>
  <c r="B201" i="12"/>
  <c r="C201" i="12"/>
  <c r="A202" i="12"/>
  <c r="B202" i="12"/>
  <c r="C202" i="12"/>
  <c r="A203" i="12"/>
  <c r="B203" i="12"/>
  <c r="C203" i="12"/>
  <c r="A204" i="12"/>
  <c r="B204" i="12"/>
  <c r="C204" i="12"/>
  <c r="A205" i="12"/>
  <c r="B205" i="12"/>
  <c r="C205" i="12"/>
  <c r="A206" i="12"/>
  <c r="B206" i="12"/>
  <c r="C206" i="12"/>
  <c r="A207" i="12"/>
  <c r="B207" i="12"/>
  <c r="C207" i="12"/>
  <c r="A208" i="12"/>
  <c r="B208" i="12"/>
  <c r="C208" i="12"/>
  <c r="A209" i="12"/>
  <c r="B209" i="12"/>
  <c r="C209" i="12"/>
  <c r="A210" i="12"/>
  <c r="B210" i="12"/>
  <c r="C210" i="12"/>
  <c r="A211" i="12"/>
  <c r="B211" i="12"/>
  <c r="C211" i="12"/>
  <c r="U212" i="12"/>
  <c r="V212" i="12"/>
  <c r="A213" i="12"/>
  <c r="B213" i="12"/>
  <c r="C213" i="12"/>
  <c r="A214" i="12"/>
  <c r="B214" i="12"/>
  <c r="C214" i="12"/>
  <c r="A215" i="12"/>
  <c r="B215" i="12"/>
  <c r="C215" i="12"/>
  <c r="A216" i="12"/>
  <c r="B216" i="12"/>
  <c r="C216" i="12"/>
  <c r="A217" i="12"/>
  <c r="B217" i="12"/>
  <c r="C217" i="12"/>
  <c r="A218" i="12"/>
  <c r="B218" i="12"/>
  <c r="C218" i="12"/>
  <c r="A219" i="12"/>
  <c r="B219" i="12"/>
  <c r="C219" i="12"/>
  <c r="A220" i="12"/>
  <c r="B220" i="12"/>
  <c r="C220" i="12"/>
  <c r="A221" i="12"/>
  <c r="B221" i="12"/>
  <c r="C221" i="12"/>
  <c r="A222" i="12"/>
  <c r="B222" i="12"/>
  <c r="C222" i="12"/>
  <c r="A223" i="12"/>
  <c r="B223" i="12"/>
  <c r="C223" i="12"/>
  <c r="A224" i="12"/>
  <c r="B224" i="12"/>
  <c r="C224" i="12"/>
  <c r="A225" i="12"/>
  <c r="B225" i="12"/>
  <c r="C225" i="12"/>
  <c r="A226" i="12"/>
  <c r="B226" i="12"/>
  <c r="C226" i="12"/>
  <c r="A227" i="12"/>
  <c r="B227" i="12"/>
  <c r="C227" i="12"/>
  <c r="A228" i="12"/>
  <c r="B228" i="12"/>
  <c r="C228" i="12"/>
  <c r="A229" i="12"/>
  <c r="B229" i="12"/>
  <c r="C229" i="12"/>
  <c r="A230" i="12"/>
  <c r="B230" i="12"/>
  <c r="C230" i="12"/>
  <c r="A231" i="12"/>
  <c r="B231" i="12"/>
  <c r="C231" i="12"/>
  <c r="A232" i="12"/>
  <c r="B232" i="12"/>
  <c r="C232" i="12"/>
  <c r="A233" i="12"/>
  <c r="B233" i="12"/>
  <c r="C233" i="12"/>
  <c r="A234" i="12"/>
  <c r="B234" i="12"/>
  <c r="C234" i="12"/>
  <c r="A235" i="12"/>
  <c r="B235" i="12"/>
  <c r="C235" i="12"/>
  <c r="A236" i="12"/>
  <c r="B236" i="12"/>
  <c r="C236" i="12"/>
  <c r="A237" i="12"/>
  <c r="B237" i="12"/>
  <c r="C237" i="12"/>
  <c r="A238" i="12"/>
  <c r="B238" i="12"/>
  <c r="C238" i="12"/>
  <c r="A239" i="12"/>
  <c r="B239" i="12"/>
  <c r="C239" i="12"/>
  <c r="A240" i="12"/>
  <c r="B240" i="12"/>
  <c r="C240" i="12"/>
  <c r="A241" i="12"/>
  <c r="B241" i="12"/>
  <c r="C241" i="12"/>
  <c r="A242" i="12"/>
  <c r="B242" i="12"/>
  <c r="C242" i="12"/>
  <c r="A243" i="12"/>
  <c r="B243" i="12"/>
  <c r="C243" i="12"/>
  <c r="A244" i="12"/>
  <c r="B244" i="12"/>
  <c r="C244" i="12"/>
  <c r="A245" i="12"/>
  <c r="B245" i="12"/>
  <c r="C245" i="12"/>
  <c r="A246" i="12"/>
  <c r="B246" i="12"/>
  <c r="C246" i="12"/>
  <c r="A247" i="12"/>
  <c r="B247" i="12"/>
  <c r="C247" i="12"/>
  <c r="A248" i="12"/>
  <c r="B248" i="12"/>
  <c r="C248" i="12"/>
  <c r="A249" i="12"/>
  <c r="B249" i="12"/>
  <c r="C249" i="12"/>
  <c r="A250" i="12"/>
  <c r="B250" i="12"/>
  <c r="C250" i="12"/>
  <c r="A251" i="12"/>
  <c r="B251" i="12"/>
  <c r="C251" i="12"/>
  <c r="A252" i="12"/>
  <c r="B252" i="12"/>
  <c r="C252" i="12"/>
  <c r="A253" i="12"/>
  <c r="B253" i="12"/>
  <c r="C253" i="12"/>
  <c r="A254" i="12"/>
  <c r="B254" i="12"/>
  <c r="C254" i="12"/>
  <c r="A255" i="12"/>
  <c r="B255" i="12"/>
  <c r="C255" i="12"/>
  <c r="A256" i="12"/>
  <c r="B256" i="12"/>
  <c r="C256" i="12"/>
  <c r="A257" i="12"/>
  <c r="B257" i="12"/>
  <c r="C257" i="12"/>
  <c r="A258" i="12"/>
  <c r="B258" i="12"/>
  <c r="C258" i="12"/>
  <c r="A259" i="12"/>
  <c r="B259" i="12"/>
  <c r="C259" i="12"/>
  <c r="A260" i="12"/>
  <c r="B260" i="12"/>
  <c r="C260" i="12"/>
  <c r="A261" i="12"/>
  <c r="B261" i="12"/>
  <c r="C261" i="12"/>
  <c r="A262" i="12"/>
  <c r="B262" i="12"/>
  <c r="C262" i="12"/>
  <c r="U263" i="12"/>
  <c r="V263" i="12"/>
  <c r="A3" i="7"/>
  <c r="A4" i="7"/>
  <c r="E5" i="7"/>
  <c r="E6" i="7"/>
  <c r="E7" i="7"/>
  <c r="C13" i="7"/>
  <c r="G186" i="10" s="1"/>
  <c r="C14" i="7"/>
  <c r="C15" i="7"/>
  <c r="D16" i="7"/>
  <c r="E16" i="7"/>
  <c r="E25" i="7" s="1"/>
  <c r="F16" i="7"/>
  <c r="F25" i="7" s="1"/>
  <c r="C17" i="7"/>
  <c r="G190" i="10" s="1"/>
  <c r="C18" i="7"/>
  <c r="G191" i="10" s="1"/>
  <c r="C19" i="7"/>
  <c r="G192" i="10" s="1"/>
  <c r="D20" i="7"/>
  <c r="E20" i="7"/>
  <c r="F20" i="7"/>
  <c r="C21" i="7"/>
  <c r="G194" i="10" s="1"/>
  <c r="C22" i="7"/>
  <c r="G195" i="10" s="1"/>
  <c r="C23" i="7"/>
  <c r="G196" i="10" s="1"/>
  <c r="C24" i="7"/>
  <c r="G197" i="10" s="1"/>
  <c r="C32" i="7"/>
  <c r="D33" i="7"/>
  <c r="D46" i="7" s="1"/>
  <c r="E33" i="7"/>
  <c r="E46" i="7" s="1"/>
  <c r="F33" i="7"/>
  <c r="F46" i="7" s="1"/>
  <c r="C34" i="7"/>
  <c r="C35" i="7"/>
  <c r="G203" i="10" s="1"/>
  <c r="C36" i="7"/>
  <c r="G204" i="10" s="1"/>
  <c r="C37" i="7"/>
  <c r="G205" i="10" s="1"/>
  <c r="C38" i="7"/>
  <c r="G206" i="10" s="1"/>
  <c r="C39" i="7"/>
  <c r="G207" i="10" s="1"/>
  <c r="C40" i="7"/>
  <c r="C41" i="7"/>
  <c r="G209" i="10" s="1"/>
  <c r="C42" i="7"/>
  <c r="C43" i="7"/>
  <c r="G211" i="10" s="1"/>
  <c r="C44" i="7"/>
  <c r="G212" i="10" s="1"/>
  <c r="C45" i="7"/>
  <c r="G213" i="10" s="1"/>
  <c r="A3" i="6"/>
  <c r="A4" i="6"/>
  <c r="P5" i="6"/>
  <c r="P6" i="6"/>
  <c r="P7" i="6"/>
  <c r="C12" i="6"/>
  <c r="F12" i="6" s="1"/>
  <c r="I12" i="6" s="1"/>
  <c r="Q12" i="6" s="1"/>
  <c r="G178" i="10" s="1"/>
  <c r="D12" i="6"/>
  <c r="D18" i="6" s="1"/>
  <c r="E12" i="6"/>
  <c r="E18" i="6" s="1"/>
  <c r="G12" i="6"/>
  <c r="H12" i="6"/>
  <c r="J12" i="6"/>
  <c r="K12" i="6"/>
  <c r="L12" i="6"/>
  <c r="M12" i="6"/>
  <c r="N12" i="6"/>
  <c r="N18" i="6" s="1"/>
  <c r="O12" i="6"/>
  <c r="O18" i="6" s="1"/>
  <c r="P12" i="6"/>
  <c r="F13" i="6"/>
  <c r="I13" i="6"/>
  <c r="M13" i="6"/>
  <c r="P13" i="6" s="1"/>
  <c r="F14" i="6"/>
  <c r="I14" i="6" s="1"/>
  <c r="Q14" i="6" s="1"/>
  <c r="G180" i="10" s="1"/>
  <c r="M14" i="6"/>
  <c r="P14" i="6"/>
  <c r="F15" i="6"/>
  <c r="I15" i="6"/>
  <c r="M15" i="6"/>
  <c r="P15" i="6"/>
  <c r="Q15" i="6"/>
  <c r="G181" i="10" s="1"/>
  <c r="F16" i="6"/>
  <c r="I16" i="6"/>
  <c r="M16" i="6"/>
  <c r="P16" i="6"/>
  <c r="Q16" i="6" s="1"/>
  <c r="G182" i="10" s="1"/>
  <c r="F17" i="6"/>
  <c r="I17" i="6" s="1"/>
  <c r="Q17" i="6" s="1"/>
  <c r="G183" i="10" s="1"/>
  <c r="M17" i="6"/>
  <c r="P17" i="6"/>
  <c r="G18" i="6"/>
  <c r="H18" i="6"/>
  <c r="J18" i="6"/>
  <c r="K18" i="6"/>
  <c r="M18" i="6" s="1"/>
  <c r="L18" i="6"/>
  <c r="A3" i="25"/>
  <c r="A4" i="25"/>
  <c r="D5" i="25"/>
  <c r="D6" i="25"/>
  <c r="D7" i="25"/>
  <c r="A3" i="3"/>
  <c r="A4" i="3"/>
  <c r="H5" i="3"/>
  <c r="H6" i="3"/>
  <c r="H7" i="3"/>
  <c r="I13" i="3"/>
  <c r="G136" i="10" s="1"/>
  <c r="C14" i="3"/>
  <c r="D14" i="3"/>
  <c r="E14" i="3"/>
  <c r="F14" i="3"/>
  <c r="G14" i="3"/>
  <c r="H14" i="3"/>
  <c r="H18" i="3" s="1"/>
  <c r="C15" i="3"/>
  <c r="D15" i="3"/>
  <c r="D18" i="3" s="1"/>
  <c r="E15" i="3"/>
  <c r="E18" i="3" s="1"/>
  <c r="E34" i="3" s="1"/>
  <c r="E36" i="3" s="1"/>
  <c r="F15" i="3"/>
  <c r="F18" i="3" s="1"/>
  <c r="F34" i="3" s="1"/>
  <c r="F36" i="3" s="1"/>
  <c r="G15" i="3"/>
  <c r="G18" i="3" s="1"/>
  <c r="H15" i="3"/>
  <c r="I16" i="3"/>
  <c r="G139" i="10" s="1"/>
  <c r="I17" i="3"/>
  <c r="G140" i="10" s="1"/>
  <c r="C19" i="3"/>
  <c r="D19" i="3"/>
  <c r="E19" i="3"/>
  <c r="I19" i="3" s="1"/>
  <c r="G142" i="10" s="1"/>
  <c r="F19" i="3"/>
  <c r="G19" i="3"/>
  <c r="H19" i="3"/>
  <c r="I20" i="3"/>
  <c r="G143" i="10" s="1"/>
  <c r="I21" i="3"/>
  <c r="G144" i="10" s="1"/>
  <c r="G22" i="3"/>
  <c r="I22" i="3" s="1"/>
  <c r="G145" i="10" s="1"/>
  <c r="H22" i="3"/>
  <c r="C23" i="3"/>
  <c r="D23" i="3"/>
  <c r="E23" i="3"/>
  <c r="F23" i="3"/>
  <c r="G23" i="3"/>
  <c r="H23" i="3"/>
  <c r="I23" i="3"/>
  <c r="G146" i="10" s="1"/>
  <c r="I24" i="3"/>
  <c r="G147" i="10" s="1"/>
  <c r="I25" i="3"/>
  <c r="G148" i="10" s="1"/>
  <c r="I26" i="3"/>
  <c r="C27" i="3"/>
  <c r="I27" i="3" s="1"/>
  <c r="G150" i="10" s="1"/>
  <c r="D27" i="3"/>
  <c r="E27" i="3"/>
  <c r="F27" i="3"/>
  <c r="G27" i="3"/>
  <c r="H27" i="3"/>
  <c r="I28" i="3"/>
  <c r="I29" i="3"/>
  <c r="G152" i="10" s="1"/>
  <c r="C30" i="3"/>
  <c r="I30" i="3" s="1"/>
  <c r="G153" i="10" s="1"/>
  <c r="D30" i="3"/>
  <c r="E30" i="3"/>
  <c r="F30" i="3"/>
  <c r="G30" i="3"/>
  <c r="H30" i="3"/>
  <c r="I31" i="3"/>
  <c r="G154" i="10" s="1"/>
  <c r="I32" i="3"/>
  <c r="G155" i="10" s="1"/>
  <c r="I33" i="3"/>
  <c r="G156" i="10" s="1"/>
  <c r="I35" i="3"/>
  <c r="A3" i="4"/>
  <c r="A4" i="4"/>
  <c r="G5" i="4"/>
  <c r="G6" i="4"/>
  <c r="G7" i="4"/>
  <c r="E13" i="4"/>
  <c r="H13" i="4"/>
  <c r="E14" i="4"/>
  <c r="G109" i="10" s="1"/>
  <c r="H14" i="4"/>
  <c r="E15" i="4"/>
  <c r="G110" i="10" s="1"/>
  <c r="H15" i="4"/>
  <c r="E16" i="4"/>
  <c r="H16" i="4"/>
  <c r="E17" i="4"/>
  <c r="H17" i="4"/>
  <c r="E18" i="4"/>
  <c r="G113" i="10" s="1"/>
  <c r="H18" i="4"/>
  <c r="C19" i="4"/>
  <c r="E19" i="4" s="1"/>
  <c r="G114" i="10" s="1"/>
  <c r="D19" i="4"/>
  <c r="F19" i="4"/>
  <c r="G19" i="4"/>
  <c r="H19" i="4"/>
  <c r="E21" i="4"/>
  <c r="G116" i="10" s="1"/>
  <c r="H21" i="4"/>
  <c r="E22" i="4"/>
  <c r="G117" i="10" s="1"/>
  <c r="H22" i="4"/>
  <c r="E23" i="4"/>
  <c r="G118" i="10" s="1"/>
  <c r="H23" i="4"/>
  <c r="E24" i="4"/>
  <c r="H24" i="4"/>
  <c r="E25" i="4"/>
  <c r="G120" i="10" s="1"/>
  <c r="H25" i="4"/>
  <c r="E26" i="4"/>
  <c r="G121" i="10" s="1"/>
  <c r="H26" i="4"/>
  <c r="E27" i="4"/>
  <c r="G122" i="10" s="1"/>
  <c r="H27" i="4"/>
  <c r="E28" i="4"/>
  <c r="G123" i="10" s="1"/>
  <c r="H28" i="4"/>
  <c r="C29" i="4"/>
  <c r="D29" i="4"/>
  <c r="F29" i="4"/>
  <c r="G29" i="4"/>
  <c r="H29" i="4"/>
  <c r="E31" i="4"/>
  <c r="G126" i="10" s="1"/>
  <c r="H31" i="4"/>
  <c r="H36" i="4" s="1"/>
  <c r="E32" i="4"/>
  <c r="G127" i="10" s="1"/>
  <c r="H32" i="4"/>
  <c r="E33" i="4"/>
  <c r="G128" i="10" s="1"/>
  <c r="H33" i="4"/>
  <c r="E34" i="4"/>
  <c r="H34" i="4"/>
  <c r="E35" i="4"/>
  <c r="G130" i="10" s="1"/>
  <c r="H35" i="4"/>
  <c r="C36" i="4"/>
  <c r="D36" i="4"/>
  <c r="F36" i="4"/>
  <c r="G36" i="4"/>
  <c r="A3" i="2"/>
  <c r="A4" i="2"/>
  <c r="G4" i="2"/>
  <c r="G5" i="2"/>
  <c r="G6" i="2"/>
  <c r="C18" i="2"/>
  <c r="D18" i="2"/>
  <c r="D26" i="2" s="1"/>
  <c r="G18" i="2"/>
  <c r="G26" i="2" s="1"/>
  <c r="G102" i="10" s="1"/>
  <c r="H18" i="2"/>
  <c r="H26" i="2" s="1"/>
  <c r="C25" i="2"/>
  <c r="G85" i="10" s="1"/>
  <c r="D25" i="2"/>
  <c r="A3" i="1"/>
  <c r="A4" i="1"/>
  <c r="G4" i="1"/>
  <c r="G5" i="1"/>
  <c r="G6" i="1"/>
  <c r="C12" i="1"/>
  <c r="D12" i="1"/>
  <c r="C16" i="1"/>
  <c r="D16" i="1"/>
  <c r="G16" i="1"/>
  <c r="E27" i="23" s="1"/>
  <c r="H16" i="1"/>
  <c r="C18" i="1"/>
  <c r="G11" i="10" s="1"/>
  <c r="D18" i="1"/>
  <c r="G18" i="1"/>
  <c r="G48" i="10" s="1"/>
  <c r="H18" i="1"/>
  <c r="G23" i="1"/>
  <c r="G53" i="10" s="1"/>
  <c r="H23" i="1"/>
  <c r="C25" i="1"/>
  <c r="E19" i="23" s="1"/>
  <c r="D25" i="1"/>
  <c r="C27" i="1"/>
  <c r="G20" i="10" s="1"/>
  <c r="D27" i="1"/>
  <c r="G28" i="1"/>
  <c r="G40" i="1" s="1"/>
  <c r="H28" i="1"/>
  <c r="C37" i="1"/>
  <c r="E47" i="23" s="1"/>
  <c r="D37" i="1"/>
  <c r="H40" i="1"/>
  <c r="C43" i="1"/>
  <c r="E41" i="23" s="1"/>
  <c r="D43" i="1"/>
  <c r="E29" i="4" l="1"/>
  <c r="G124" i="10" s="1"/>
  <c r="D34" i="3"/>
  <c r="D36" i="3" s="1"/>
  <c r="G37" i="4"/>
  <c r="H37" i="4"/>
  <c r="H39" i="4" s="1"/>
  <c r="F37" i="4"/>
  <c r="D27" i="2"/>
  <c r="D29" i="2" s="1"/>
  <c r="D30" i="2" s="1"/>
  <c r="H24" i="1"/>
  <c r="H47" i="1" s="1"/>
  <c r="E12" i="23" s="1"/>
  <c r="E13" i="23" s="1"/>
  <c r="I14" i="3"/>
  <c r="G137" i="10" s="1"/>
  <c r="G24" i="1"/>
  <c r="E30" i="23" s="1"/>
  <c r="C18" i="3"/>
  <c r="C34" i="3" s="1"/>
  <c r="C36" i="3" s="1"/>
  <c r="D26" i="23" s="1"/>
  <c r="F26" i="23" s="1"/>
  <c r="D45" i="1"/>
  <c r="G30" i="10"/>
  <c r="G18" i="10"/>
  <c r="D47" i="1"/>
  <c r="E11" i="23" s="1"/>
  <c r="I18" i="3"/>
  <c r="G141" i="10" s="1"/>
  <c r="H27" i="2"/>
  <c r="H29" i="2" s="1"/>
  <c r="H30" i="2" s="1"/>
  <c r="D27" i="23"/>
  <c r="F27" i="23" s="1"/>
  <c r="P18" i="6"/>
  <c r="Q13" i="6"/>
  <c r="G179" i="10" s="1"/>
  <c r="I15" i="3"/>
  <c r="G138" i="10" s="1"/>
  <c r="G46" i="10"/>
  <c r="C18" i="6"/>
  <c r="F18" i="6" s="1"/>
  <c r="I18" i="6" s="1"/>
  <c r="Q18" i="6" s="1"/>
  <c r="H34" i="3"/>
  <c r="H36" i="3" s="1"/>
  <c r="D29" i="23" s="1"/>
  <c r="F29" i="23" s="1"/>
  <c r="V264" i="12"/>
  <c r="U264" i="12"/>
  <c r="D47" i="23" s="1"/>
  <c r="F47" i="23" s="1"/>
  <c r="C33" i="7"/>
  <c r="G201" i="10" s="1"/>
  <c r="G202" i="10"/>
  <c r="D25" i="7"/>
  <c r="C20" i="7"/>
  <c r="G193" i="10" s="1"/>
  <c r="C16" i="7"/>
  <c r="E36" i="4"/>
  <c r="G131" i="10" s="1"/>
  <c r="D37" i="4"/>
  <c r="C37" i="4"/>
  <c r="C26" i="2"/>
  <c r="G86" i="10"/>
  <c r="C27" i="2"/>
  <c r="G27" i="2"/>
  <c r="G78" i="10"/>
  <c r="G69" i="10"/>
  <c r="E44" i="23"/>
  <c r="G57" i="10"/>
  <c r="G34" i="3"/>
  <c r="G47" i="1"/>
  <c r="G54" i="10"/>
  <c r="G36" i="10"/>
  <c r="C45" i="1"/>
  <c r="F20" i="23"/>
  <c r="G36" i="3"/>
  <c r="D28" i="23" s="1"/>
  <c r="F28" i="23" s="1"/>
  <c r="E37" i="4" l="1"/>
  <c r="D35" i="23"/>
  <c r="F35" i="23" s="1"/>
  <c r="G184" i="10"/>
  <c r="C46" i="7"/>
  <c r="D44" i="23" s="1"/>
  <c r="F44" i="23" s="1"/>
  <c r="I34" i="3"/>
  <c r="G157" i="10" s="1"/>
  <c r="G189" i="10"/>
  <c r="C25" i="7"/>
  <c r="E39" i="4"/>
  <c r="G132" i="10"/>
  <c r="G29" i="2"/>
  <c r="G103" i="10"/>
  <c r="G87" i="10"/>
  <c r="C29" i="2"/>
  <c r="D12" i="23"/>
  <c r="G70" i="10"/>
  <c r="C47" i="1"/>
  <c r="G38" i="10"/>
  <c r="I36" i="3"/>
  <c r="G214" i="10" l="1"/>
  <c r="D41" i="23"/>
  <c r="F41" i="23" s="1"/>
  <c r="G198" i="10"/>
  <c r="D19" i="23"/>
  <c r="F19" i="23" s="1"/>
  <c r="G134" i="10"/>
  <c r="G89" i="10"/>
  <c r="C30" i="2"/>
  <c r="G90" i="10" s="1"/>
  <c r="G30" i="2"/>
  <c r="G106" i="10" s="1"/>
  <c r="G105" i="10"/>
  <c r="F24" i="19"/>
  <c r="F23" i="19"/>
  <c r="F39" i="19"/>
  <c r="F55" i="19"/>
  <c r="F71" i="19"/>
  <c r="F103" i="19"/>
  <c r="F12" i="18"/>
  <c r="F28" i="18"/>
  <c r="F87" i="19"/>
  <c r="F83" i="19"/>
  <c r="F79" i="19"/>
  <c r="F108" i="19"/>
  <c r="F84" i="19"/>
  <c r="F97" i="19"/>
  <c r="F106" i="19"/>
  <c r="F88" i="19"/>
  <c r="F92" i="19"/>
  <c r="F65" i="19"/>
  <c r="F72" i="19"/>
  <c r="F27" i="18"/>
  <c r="F11" i="18"/>
  <c r="F19" i="19"/>
  <c r="F60" i="19"/>
  <c r="F86" i="19"/>
  <c r="F58" i="19"/>
  <c r="F40" i="19"/>
  <c r="F70" i="19"/>
  <c r="F19" i="18"/>
  <c r="F44" i="19"/>
  <c r="F54" i="19"/>
  <c r="F96" i="19"/>
  <c r="F38" i="19"/>
  <c r="F28" i="19"/>
  <c r="F26" i="19"/>
  <c r="F50" i="19"/>
  <c r="F12" i="19"/>
  <c r="F48" i="19"/>
  <c r="F10" i="18"/>
  <c r="F68" i="19"/>
  <c r="F93" i="19"/>
  <c r="F110" i="19"/>
  <c r="F61" i="19"/>
  <c r="F78" i="19"/>
  <c r="F45" i="19"/>
  <c r="F25" i="19"/>
  <c r="F43" i="19"/>
  <c r="F14" i="19"/>
  <c r="F111" i="19"/>
  <c r="F13" i="18"/>
  <c r="F15" i="18"/>
  <c r="F67" i="19"/>
  <c r="F63" i="19"/>
  <c r="F100" i="19"/>
  <c r="F90" i="19"/>
  <c r="F51" i="19"/>
  <c r="F47" i="19"/>
  <c r="F76" i="19"/>
  <c r="F17" i="19"/>
  <c r="F74" i="19"/>
  <c r="F56" i="19"/>
  <c r="F102" i="19"/>
  <c r="F15" i="19"/>
  <c r="F21" i="18"/>
  <c r="F98" i="19"/>
  <c r="F42" i="19"/>
  <c r="F66" i="19"/>
  <c r="F22" i="19"/>
  <c r="F80" i="19"/>
  <c r="F26" i="18"/>
  <c r="F14" i="18"/>
  <c r="F18" i="19"/>
  <c r="F25" i="18"/>
  <c r="F18" i="18"/>
  <c r="F16" i="18"/>
  <c r="F16" i="19"/>
  <c r="F49" i="19"/>
  <c r="F57" i="19"/>
  <c r="F35" i="19"/>
  <c r="F21" i="19"/>
  <c r="F29" i="19"/>
  <c r="F29" i="18"/>
  <c r="F34" i="19"/>
  <c r="F94" i="19"/>
  <c r="F85" i="19"/>
  <c r="F107" i="19"/>
  <c r="F73" i="19"/>
  <c r="F20" i="19"/>
  <c r="F33" i="19"/>
  <c r="F23" i="18"/>
  <c r="F24" i="18"/>
  <c r="F17" i="18"/>
  <c r="F104" i="19"/>
  <c r="F37" i="19"/>
  <c r="F32" i="19"/>
  <c r="F105" i="19"/>
  <c r="F101" i="19"/>
  <c r="F22" i="18"/>
  <c r="F41" i="19"/>
  <c r="F36" i="19"/>
  <c r="F27" i="19"/>
  <c r="F99" i="19"/>
  <c r="G39" i="10"/>
  <c r="F62" i="19"/>
  <c r="F81" i="19"/>
  <c r="F31" i="19"/>
  <c r="F91" i="19"/>
  <c r="F75" i="19"/>
  <c r="F59" i="19"/>
  <c r="F82" i="19"/>
  <c r="F13" i="19"/>
  <c r="F95" i="19"/>
  <c r="F30" i="19"/>
  <c r="D11" i="23"/>
  <c r="D13" i="23" s="1"/>
  <c r="F89" i="19"/>
  <c r="F109" i="19"/>
  <c r="F52" i="19"/>
  <c r="F69" i="19"/>
  <c r="F53" i="19"/>
  <c r="F64" i="19"/>
  <c r="F46" i="19"/>
  <c r="F20" i="18"/>
  <c r="F77" i="19"/>
  <c r="D30" i="23"/>
  <c r="F30" i="23" s="1"/>
  <c r="G159" i="10"/>
</calcChain>
</file>

<file path=xl/sharedStrings.xml><?xml version="1.0" encoding="utf-8"?>
<sst xmlns="http://schemas.openxmlformats.org/spreadsheetml/2006/main" count="3162" uniqueCount="1509">
  <si>
    <t>АКТИВИ</t>
  </si>
  <si>
    <t xml:space="preserve">Текущ период </t>
  </si>
  <si>
    <t xml:space="preserve">Предходен период </t>
  </si>
  <si>
    <t>Текущ период</t>
  </si>
  <si>
    <t>Предходен период</t>
  </si>
  <si>
    <t>а</t>
  </si>
  <si>
    <t xml:space="preserve"> СОБСТВЕН КАПИТАЛ И ПАСИВИ </t>
  </si>
  <si>
    <t xml:space="preserve">А. НЕТЕКУЩИ АКТИВИ </t>
  </si>
  <si>
    <t>1. Парични средства в каса</t>
  </si>
  <si>
    <t>2. Парични средства по безсрочни депозити</t>
  </si>
  <si>
    <t>други</t>
  </si>
  <si>
    <t>Общо за група I</t>
  </si>
  <si>
    <t xml:space="preserve">Общо за група II </t>
  </si>
  <si>
    <t xml:space="preserve">Общо за група ІІІ 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</si>
  <si>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</si>
  <si>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</si>
  <si>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</si>
  <si>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</si>
  <si>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Финансови разходи</t>
  </si>
  <si>
    <t>1. Разходи за лихви</t>
  </si>
  <si>
    <t>Общо за група І</t>
  </si>
  <si>
    <t xml:space="preserve">3. Разходи за амортизация </t>
  </si>
  <si>
    <t>5. Други</t>
  </si>
  <si>
    <t>Общо за група ІІ</t>
  </si>
  <si>
    <t>А. СОБСТВЕН КАПИТАЛ</t>
  </si>
  <si>
    <t>2. Резерви от последващи оценки на активи и пасиви</t>
  </si>
  <si>
    <t>1. Натрупана печалба (загуба), в т.ч.:</t>
  </si>
  <si>
    <t>неразпределена печалба</t>
  </si>
  <si>
    <t>непокрита загуба</t>
  </si>
  <si>
    <t>Общо за група IІІ</t>
  </si>
  <si>
    <t>ОБЩО ЗА РАЗДЕЛ  А</t>
  </si>
  <si>
    <t>ОБЩО ЗА РАЗДЕЛ А</t>
  </si>
  <si>
    <t>Б. ТЕКУЩИ АКТИВИ</t>
  </si>
  <si>
    <t>Б. ТЕКУЩИ ПАСИВИ</t>
  </si>
  <si>
    <t>ОБЩО ЗА РАЗДЕЛ Б</t>
  </si>
  <si>
    <t>СУМА НА ПАСИВА</t>
  </si>
  <si>
    <t>СУМА НА АКТИВА</t>
  </si>
  <si>
    <t>І. Финансови приходи</t>
  </si>
  <si>
    <t>1. Приходи от дивиденти</t>
  </si>
  <si>
    <t>ІІ. Нефинансови приходи</t>
  </si>
  <si>
    <t>Б. Общо приходи от дейността (I+II)</t>
  </si>
  <si>
    <t>ПОКАЗАТЕЛИ</t>
  </si>
  <si>
    <t>Резерви</t>
  </si>
  <si>
    <t xml:space="preserve">Натрупани печалби/загуби </t>
  </si>
  <si>
    <t>Общо собствен капитал</t>
  </si>
  <si>
    <t>Основен капитал</t>
  </si>
  <si>
    <t xml:space="preserve">резерв от последващи 
оценки </t>
  </si>
  <si>
    <t>печалба</t>
  </si>
  <si>
    <t>загуба</t>
  </si>
  <si>
    <t xml:space="preserve">Салдо в началото на отчетния период </t>
  </si>
  <si>
    <t>Промени в началните салда поради:</t>
  </si>
  <si>
    <t xml:space="preserve">Коригирано салдо в началото на отчетния период </t>
  </si>
  <si>
    <t xml:space="preserve">Нетна печалба/загуба за периода  </t>
  </si>
  <si>
    <t>1. Разпределение на печалбата за:</t>
  </si>
  <si>
    <t>2. Покриване на загуби</t>
  </si>
  <si>
    <t xml:space="preserve">Салдо към края на отчетния период </t>
  </si>
  <si>
    <t xml:space="preserve">Собствен капитал 
към края на отчетния период </t>
  </si>
  <si>
    <t>Наименование на паричните потоци</t>
  </si>
  <si>
    <t>Постъпления</t>
  </si>
  <si>
    <t>Плащания</t>
  </si>
  <si>
    <t>Нетен поток</t>
  </si>
  <si>
    <t>Г. Изменение на паричните средства през периода (А+Б+В)</t>
  </si>
  <si>
    <t>лихви</t>
  </si>
  <si>
    <t xml:space="preserve"> ОТЧЕТ ЗА ПАРИЧНИТЕ ПОТОЦИ ПО ПРЕКИЯ МЕТОД</t>
  </si>
  <si>
    <t xml:space="preserve"> </t>
  </si>
  <si>
    <t>А. ВЗЕМАНИЯ</t>
  </si>
  <si>
    <t>Показатели</t>
  </si>
  <si>
    <t>Сума на вземанията</t>
  </si>
  <si>
    <t>Степен на ликвидност</t>
  </si>
  <si>
    <t>до една година</t>
  </si>
  <si>
    <t xml:space="preserve">Общо вземания: </t>
  </si>
  <si>
    <t>Сума на задължението</t>
  </si>
  <si>
    <t>Степен на изискуемост</t>
  </si>
  <si>
    <t xml:space="preserve"> до една година </t>
  </si>
  <si>
    <t xml:space="preserve">Общо задължения: </t>
  </si>
  <si>
    <t>Отчетна стойност на нетекущите активи</t>
  </si>
  <si>
    <t xml:space="preserve">Преоценка 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</si>
  <si>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</si>
  <si>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</si>
  <si>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</si>
  <si>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в края на периода (1+2-3)</t>
  </si>
  <si>
    <t>отписана през периода</t>
  </si>
  <si>
    <t>в края на периода (8+9-10)</t>
  </si>
  <si>
    <t>Амортизация</t>
  </si>
  <si>
    <t>І. Краткосрочни вземания</t>
  </si>
  <si>
    <t>ІІ. Краткосрочни задължения</t>
  </si>
  <si>
    <t xml:space="preserve">1. Задължения по дивиденти </t>
  </si>
  <si>
    <t>неплатени лихви</t>
  </si>
  <si>
    <t>Б. ЗАДЪЛЖЕНИЯ</t>
  </si>
  <si>
    <t>Сума</t>
  </si>
  <si>
    <t>по безсрочни депозити</t>
  </si>
  <si>
    <t>акции</t>
  </si>
  <si>
    <t>2. Вземания по сделки с финансови инструменти</t>
  </si>
  <si>
    <t>към управляващо дружество</t>
  </si>
  <si>
    <t>Салдо към началото на предходния отчетен период</t>
  </si>
  <si>
    <t>по депозити</t>
  </si>
  <si>
    <t>увеличения на капитала</t>
  </si>
  <si>
    <t>управляващо дружество</t>
  </si>
  <si>
    <t>при продажба на финансови инструменти</t>
  </si>
  <si>
    <t xml:space="preserve">дългови </t>
  </si>
  <si>
    <t xml:space="preserve">4. Други </t>
  </si>
  <si>
    <t>5. Задължения към осигурителни предприятия</t>
  </si>
  <si>
    <t>6. Данъчни задължения</t>
  </si>
  <si>
    <t>по дългови фининсови инструменти</t>
  </si>
  <si>
    <t>Валутен курс</t>
  </si>
  <si>
    <t>Начин на оценка в края на отчетния период</t>
  </si>
  <si>
    <t>към кредитни институции</t>
  </si>
  <si>
    <t>офис оборудване</t>
  </si>
  <si>
    <t>права</t>
  </si>
  <si>
    <t>сгради</t>
  </si>
  <si>
    <t>транспорни средства</t>
  </si>
  <si>
    <t>3. Общи резерви</t>
  </si>
  <si>
    <t>10. Други</t>
  </si>
  <si>
    <t>ІІ. Нефинансови разходи</t>
  </si>
  <si>
    <t>Всичко парични потоци от  инвестиционна дейност (Б):</t>
  </si>
  <si>
    <t>общи резерви</t>
  </si>
  <si>
    <t>5. Други изменения</t>
  </si>
  <si>
    <t>други кредитни институции</t>
  </si>
  <si>
    <t>6. Други краткосрочни вземания</t>
  </si>
  <si>
    <t>3. Задължения към контрагенти</t>
  </si>
  <si>
    <t>ISIN</t>
  </si>
  <si>
    <t>2. Разходи за външни услуги</t>
  </si>
  <si>
    <t xml:space="preserve">Б. Парични потоци от инвестиционна дейност </t>
  </si>
  <si>
    <t xml:space="preserve">В. Парични потоци от неспециализирана дейност </t>
  </si>
  <si>
    <t>2. Задължения към финансови институции, в т.ч.:</t>
  </si>
  <si>
    <t xml:space="preserve">6. Други промени </t>
  </si>
  <si>
    <t>4. Блокирани парични средства</t>
  </si>
  <si>
    <t>2. Други финансови инструменти</t>
  </si>
  <si>
    <t>2. Инструменти на паричния пазар</t>
  </si>
  <si>
    <t>3. Дялове на колективни инвестиционни схеми</t>
  </si>
  <si>
    <t>4. Деривативни финансови инструменти</t>
  </si>
  <si>
    <t>5. Блокирани</t>
  </si>
  <si>
    <t>6. Други финансови инструменти</t>
  </si>
  <si>
    <t>1. Вземания, свързани с лихви</t>
  </si>
  <si>
    <t>3. Вземания, свързани с емитиране</t>
  </si>
  <si>
    <t>1. Премийни резерви при емитиране/обратно изкупуване на акции/дялове</t>
  </si>
  <si>
    <t>1. Ценни книжа, в т.ч.:</t>
  </si>
  <si>
    <t>1. Задължения, свързани с дивиденти</t>
  </si>
  <si>
    <t>4. Задължения, свързани с възнаграждения</t>
  </si>
  <si>
    <t>7. Задължения, свързани с емитиране</t>
  </si>
  <si>
    <t>8. Задължения, свързани с обратно изкупуване</t>
  </si>
  <si>
    <t>9. Задължения, свързани със сделки с финансови инструменти</t>
  </si>
  <si>
    <t>4. Разходи, свързани с възнаграждения</t>
  </si>
  <si>
    <t>Б. Общо разходи за дейността (І+ІІ)</t>
  </si>
  <si>
    <t>III. Разходи за данъци</t>
  </si>
  <si>
    <t>Г. Нетна печалба за периода  (В-III)</t>
  </si>
  <si>
    <t>Г. Нетна загуба за периода</t>
  </si>
  <si>
    <t>Всичко парични потоци от неспециализирана дейност (В):</t>
  </si>
  <si>
    <t>Изменение за сметка на собствениците, в т.ч.:</t>
  </si>
  <si>
    <t>3. Последващи оценки на дълготрайни материални и нематериални активи, в т.ч.:</t>
  </si>
  <si>
    <t>4. Последващи оценки на финансови активи и инструменти, в т.ч.:</t>
  </si>
  <si>
    <t>1. Материални активи, в т.ч.:</t>
  </si>
  <si>
    <t>2. Нематериални активи</t>
  </si>
  <si>
    <t>1. Вземания, свързани с емитиране</t>
  </si>
  <si>
    <t>2. Съдебни вземания и присъдени вземания</t>
  </si>
  <si>
    <t>3. Вземания от съучастия (дивиденти)</t>
  </si>
  <si>
    <t>4. Вземания от лихви, в т.ч.:</t>
  </si>
  <si>
    <t>5. Вземания, свързани с финансови инструменти, в т.ч.:</t>
  </si>
  <si>
    <t>банка депозитар</t>
  </si>
  <si>
    <t>3. Парични средства по срочни депозити</t>
  </si>
  <si>
    <t>към банка депозитар</t>
  </si>
  <si>
    <t>б</t>
  </si>
  <si>
    <t>код</t>
  </si>
  <si>
    <t>BS</t>
  </si>
  <si>
    <t>SB.1.1.1.1.0.0</t>
  </si>
  <si>
    <t>SB.1.1.1.1.1.0</t>
  </si>
  <si>
    <t>SB.1.1.1.1.2.0</t>
  </si>
  <si>
    <t>SB.1.1.1.2.0.0</t>
  </si>
  <si>
    <t>SB.1.1.1.0.0.0</t>
  </si>
  <si>
    <t>SB.1.1.2.0.0.0</t>
  </si>
  <si>
    <t>SB.1.1.0.0.0.0</t>
  </si>
  <si>
    <t>SB.1.2.1.1.0.0</t>
  </si>
  <si>
    <t>SB.1.2.1.2.0.0</t>
  </si>
  <si>
    <t>SB.1.2.1.3.0.0</t>
  </si>
  <si>
    <t>SB.1.2.1.4.0.0</t>
  </si>
  <si>
    <t>SB.1.2.1.0.0.0</t>
  </si>
  <si>
    <t>SB.1.2.2.1.0.0</t>
  </si>
  <si>
    <t>SB.1.2.2.1.1.0</t>
  </si>
  <si>
    <t>SB.1.2.2.1.2.0</t>
  </si>
  <si>
    <t>SB.1.2.2.1.3.0</t>
  </si>
  <si>
    <t>SB.1.2.2.1.4.0</t>
  </si>
  <si>
    <t>SB.1.2.2.2.0.0</t>
  </si>
  <si>
    <t>SB.1.2.2.3.0.0</t>
  </si>
  <si>
    <t>SB.1.2.2.4.0.0</t>
  </si>
  <si>
    <t>SB.1.2.2.5.0.0</t>
  </si>
  <si>
    <t>SB.1.2.2.6.0.0</t>
  </si>
  <si>
    <t>SB.1.2.2.0.0.0</t>
  </si>
  <si>
    <t>SB.1.2.3.1.0.0</t>
  </si>
  <si>
    <t>SB.1.2.3.2.0.0</t>
  </si>
  <si>
    <t>SB.1.2.3.3.0.0</t>
  </si>
  <si>
    <t>SB.1.2.3.4.0.0</t>
  </si>
  <si>
    <t>SB.1.2.3.0.0.0</t>
  </si>
  <si>
    <t>SB.1.2.4.0.0.0</t>
  </si>
  <si>
    <t>SB.1.2.0.0.0.0</t>
  </si>
  <si>
    <t>SB.1.0.0.0.0.0</t>
  </si>
  <si>
    <t>SB.2.1.1.0.0.0</t>
  </si>
  <si>
    <t>SB.2.1.2.1.0.0</t>
  </si>
  <si>
    <t>SB.2.1.2.2.0.0</t>
  </si>
  <si>
    <t>SB.2.1.2.3.0.0</t>
  </si>
  <si>
    <t>SB.2.1.2.0.0.0</t>
  </si>
  <si>
    <t>SB.2.1.3.1.0.0</t>
  </si>
  <si>
    <t>SB.2.1.3.1.1.0</t>
  </si>
  <si>
    <t>SB.2.1.3.1.2.0</t>
  </si>
  <si>
    <t>SB.2.1.3.2.0.0</t>
  </si>
  <si>
    <t>SB.2.1.3.0.0.0</t>
  </si>
  <si>
    <t>SB.2.1.0.0.0.0</t>
  </si>
  <si>
    <t>SB.2.2.1.1.0.0</t>
  </si>
  <si>
    <t>SB.2.2.1.2.0.0</t>
  </si>
  <si>
    <t>SB.2.2.1.2.1.0</t>
  </si>
  <si>
    <t>SB.2.2.1.2.2.0</t>
  </si>
  <si>
    <t>SB.2.2.1.2.3.0</t>
  </si>
  <si>
    <t>SB.2.2.1.3.0.0</t>
  </si>
  <si>
    <t>SB.2.2.1.4.0.0</t>
  </si>
  <si>
    <t>SB.2.2.1.5.0.0</t>
  </si>
  <si>
    <t>SB.2.2.1.6.0.0</t>
  </si>
  <si>
    <t>SB.2.2.1.7.0.0</t>
  </si>
  <si>
    <t>SB.2.2.1.8.0.0</t>
  </si>
  <si>
    <t>SB.2.2.1.9.0.0</t>
  </si>
  <si>
    <t>SB.2.2.1.10.0.0</t>
  </si>
  <si>
    <t>SB.2.2.0.0.0.0</t>
  </si>
  <si>
    <t>SB.2.0.0.0.0.0</t>
  </si>
  <si>
    <t>SB</t>
  </si>
  <si>
    <t>Код</t>
  </si>
  <si>
    <t xml:space="preserve"> - ефект от промени в счетоводната политика </t>
  </si>
  <si>
    <t xml:space="preserve"> - емитиране</t>
  </si>
  <si>
    <t xml:space="preserve"> - обратно изкупуване</t>
  </si>
  <si>
    <t xml:space="preserve"> - дивиденти</t>
  </si>
  <si>
    <t xml:space="preserve"> - други </t>
  </si>
  <si>
    <t>IR</t>
  </si>
  <si>
    <t>СПРАВКИ</t>
  </si>
  <si>
    <t>за договорни фондове и инвестиционни дружества</t>
  </si>
  <si>
    <t>Данни за отчетния период</t>
  </si>
  <si>
    <t>Начална дата:</t>
  </si>
  <si>
    <t>Крайна дата:</t>
  </si>
  <si>
    <t>Дата на изготвяне на отчета:</t>
  </si>
  <si>
    <t>Данни за поднадзорното лице</t>
  </si>
  <si>
    <t>Наименование на ДФ/ИД:</t>
  </si>
  <si>
    <t>Номер РГ:</t>
  </si>
  <si>
    <t>ЕИК:</t>
  </si>
  <si>
    <t>Адрес на управление:</t>
  </si>
  <si>
    <t>Адрес за кореспонденция:</t>
  </si>
  <si>
    <t>Телефон:</t>
  </si>
  <si>
    <t>E-mail:</t>
  </si>
  <si>
    <t>Данни за управляващото дружество</t>
  </si>
  <si>
    <t>Наименование на УД:</t>
  </si>
  <si>
    <t>Представляващ:</t>
  </si>
  <si>
    <t>Данни за представените справки</t>
  </si>
  <si>
    <t>Съставител:</t>
  </si>
  <si>
    <t>Длъжност:</t>
  </si>
  <si>
    <t>Ръководител:</t>
  </si>
  <si>
    <t>ОТЧЕТ ЗА ИЗМЕНЕНИЯТА В СОБСТВЕНИЯ КАПИТАЛ</t>
  </si>
  <si>
    <t>СПРАВКА ЗА НЕТЕКУЩИТЕ НЕФИНАНСОВИ АКТИВИ</t>
  </si>
  <si>
    <t>СПРАВКА ЗА КРАТКОСРОЧНИТЕ ВЗЕМАНИЯ И ЗАДЪЛЖЕНИЯ</t>
  </si>
  <si>
    <t>до 
1 месец</t>
  </si>
  <si>
    <t xml:space="preserve">до 
3 месеца </t>
  </si>
  <si>
    <t>СПРАВКА ЗА ФИНАНСОВИТЕ ИНСТРУМЕНТИ</t>
  </si>
  <si>
    <t>Номер по ред</t>
  </si>
  <si>
    <t>Информация за емисията</t>
  </si>
  <si>
    <t>Емитент</t>
  </si>
  <si>
    <t>Държава</t>
  </si>
  <si>
    <t>InstrumentType</t>
  </si>
  <si>
    <t>Country</t>
  </si>
  <si>
    <t>А</t>
  </si>
  <si>
    <t>Акции</t>
  </si>
  <si>
    <t>A1</t>
  </si>
  <si>
    <t>Международна, регионална или европейска организация или институция</t>
  </si>
  <si>
    <t>ИПП</t>
  </si>
  <si>
    <t>Инструменти на паричния пазар</t>
  </si>
  <si>
    <t>AD</t>
  </si>
  <si>
    <t>Андора</t>
  </si>
  <si>
    <t>ДИ</t>
  </si>
  <si>
    <t>Деривативни инструменти</t>
  </si>
  <si>
    <t>AE</t>
  </si>
  <si>
    <t>Обединени арабски емирства</t>
  </si>
  <si>
    <t>Дялове</t>
  </si>
  <si>
    <t>Дялове на КИС</t>
  </si>
  <si>
    <t>AF</t>
  </si>
  <si>
    <t>Афганистан</t>
  </si>
  <si>
    <t>ДЦК</t>
  </si>
  <si>
    <t>Държавни ценни книжа</t>
  </si>
  <si>
    <t>AG</t>
  </si>
  <si>
    <t>Антигуа и Барбуда</t>
  </si>
  <si>
    <t>Други</t>
  </si>
  <si>
    <t>AI</t>
  </si>
  <si>
    <t>Ангила</t>
  </si>
  <si>
    <t>AL</t>
  </si>
  <si>
    <t>Албания</t>
  </si>
  <si>
    <t>AM</t>
  </si>
  <si>
    <t>Армения</t>
  </si>
  <si>
    <t>AN</t>
  </si>
  <si>
    <t>Холандски Антили</t>
  </si>
  <si>
    <t>AO</t>
  </si>
  <si>
    <t>Ангола</t>
  </si>
  <si>
    <t>AQ</t>
  </si>
  <si>
    <t>Антарктика</t>
  </si>
  <si>
    <t>AR</t>
  </si>
  <si>
    <t>Аржентина</t>
  </si>
  <si>
    <t>AS</t>
  </si>
  <si>
    <t>Американско Самоа</t>
  </si>
  <si>
    <t>AT</t>
  </si>
  <si>
    <t>Австрия</t>
  </si>
  <si>
    <t>AU</t>
  </si>
  <si>
    <t>Австралия</t>
  </si>
  <si>
    <t>AW</t>
  </si>
  <si>
    <t>Аруба</t>
  </si>
  <si>
    <t>AZ</t>
  </si>
  <si>
    <t>Азербайджан</t>
  </si>
  <si>
    <t>BA</t>
  </si>
  <si>
    <t>Босна и Херцеговина</t>
  </si>
  <si>
    <t>BB</t>
  </si>
  <si>
    <t>Барбадос</t>
  </si>
  <si>
    <t>BD</t>
  </si>
  <si>
    <t>Бангладеш</t>
  </si>
  <si>
    <t>BE</t>
  </si>
  <si>
    <t>Белгия</t>
  </si>
  <si>
    <t>BF</t>
  </si>
  <si>
    <t>Буркина Фасо</t>
  </si>
  <si>
    <t>BG</t>
  </si>
  <si>
    <t>България</t>
  </si>
  <si>
    <t>BH</t>
  </si>
  <si>
    <t>Бахрейн</t>
  </si>
  <si>
    <t>BI</t>
  </si>
  <si>
    <t>Бурунди</t>
  </si>
  <si>
    <t>BJ</t>
  </si>
  <si>
    <t>Бенин</t>
  </si>
  <si>
    <t>BM</t>
  </si>
  <si>
    <t>Бермуда</t>
  </si>
  <si>
    <t>BN</t>
  </si>
  <si>
    <t>Бруней Дерусалам</t>
  </si>
  <si>
    <t>BO</t>
  </si>
  <si>
    <t>Боливия</t>
  </si>
  <si>
    <t>BR</t>
  </si>
  <si>
    <t>Бразилия</t>
  </si>
  <si>
    <t>Бахамски острови</t>
  </si>
  <si>
    <t>BT</t>
  </si>
  <si>
    <t>Бутан</t>
  </si>
  <si>
    <t>BV</t>
  </si>
  <si>
    <t>Буве остров</t>
  </si>
  <si>
    <t>BW</t>
  </si>
  <si>
    <t>Ботсуана</t>
  </si>
  <si>
    <t>BY</t>
  </si>
  <si>
    <t>Беларус</t>
  </si>
  <si>
    <t>BZ</t>
  </si>
  <si>
    <t>Белиз</t>
  </si>
  <si>
    <t>CA</t>
  </si>
  <si>
    <t>Канада</t>
  </si>
  <si>
    <t>CC</t>
  </si>
  <si>
    <t>Кокосови острови (или Кийлинг острови)</t>
  </si>
  <si>
    <t>CD</t>
  </si>
  <si>
    <t>Демократична република Конго</t>
  </si>
  <si>
    <t>CF</t>
  </si>
  <si>
    <t>Централноафриканската република</t>
  </si>
  <si>
    <t>CG</t>
  </si>
  <si>
    <t>Конго</t>
  </si>
  <si>
    <t>CH</t>
  </si>
  <si>
    <t>Швейцария</t>
  </si>
  <si>
    <t>CI</t>
  </si>
  <si>
    <t>Кот д`Ивоар</t>
  </si>
  <si>
    <t>CK</t>
  </si>
  <si>
    <t>Острови Кук</t>
  </si>
  <si>
    <t>CL</t>
  </si>
  <si>
    <t>Чили</t>
  </si>
  <si>
    <t>CM</t>
  </si>
  <si>
    <t>Камерун</t>
  </si>
  <si>
    <t>CN</t>
  </si>
  <si>
    <t>Китайската народна република</t>
  </si>
  <si>
    <t>CO</t>
  </si>
  <si>
    <t>Колумбия</t>
  </si>
  <si>
    <t>CR</t>
  </si>
  <si>
    <t>Коста Рика</t>
  </si>
  <si>
    <t>CS</t>
  </si>
  <si>
    <t>Сърбия и Черна гора</t>
  </si>
  <si>
    <t>CU</t>
  </si>
  <si>
    <t>Куба</t>
  </si>
  <si>
    <t>CV</t>
  </si>
  <si>
    <t>Кабо Верде (Зелени нос)</t>
  </si>
  <si>
    <t>CX</t>
  </si>
  <si>
    <t>Рождественски острови</t>
  </si>
  <si>
    <t>CY</t>
  </si>
  <si>
    <t>Кипър</t>
  </si>
  <si>
    <t>CZ</t>
  </si>
  <si>
    <t>Чешка република</t>
  </si>
  <si>
    <t>DE</t>
  </si>
  <si>
    <t>Германия</t>
  </si>
  <si>
    <t>DJ</t>
  </si>
  <si>
    <t>Джибути</t>
  </si>
  <si>
    <t>DK</t>
  </si>
  <si>
    <t>Дания</t>
  </si>
  <si>
    <t>DM</t>
  </si>
  <si>
    <t>Доминика</t>
  </si>
  <si>
    <t>DO</t>
  </si>
  <si>
    <t>Доминиканската република</t>
  </si>
  <si>
    <t>DZ</t>
  </si>
  <si>
    <t>Алжир</t>
  </si>
  <si>
    <t>EC</t>
  </si>
  <si>
    <t>Еквадор</t>
  </si>
  <si>
    <t>EE</t>
  </si>
  <si>
    <t>Естония</t>
  </si>
  <si>
    <t>EG</t>
  </si>
  <si>
    <t>Египет</t>
  </si>
  <si>
    <t>EH</t>
  </si>
  <si>
    <t>Западна Сахара</t>
  </si>
  <si>
    <t>ER</t>
  </si>
  <si>
    <t>Еритрея</t>
  </si>
  <si>
    <t>ES</t>
  </si>
  <si>
    <t>Испания</t>
  </si>
  <si>
    <t>ET</t>
  </si>
  <si>
    <t>Етиопия</t>
  </si>
  <si>
    <t>FI</t>
  </si>
  <si>
    <t>Финландия</t>
  </si>
  <si>
    <t>FJ</t>
  </si>
  <si>
    <t>Фиджи</t>
  </si>
  <si>
    <t>FK</t>
  </si>
  <si>
    <t>Фолклендските острови</t>
  </si>
  <si>
    <t>FM</t>
  </si>
  <si>
    <t>Федерални щати Микронезия</t>
  </si>
  <si>
    <t>FO</t>
  </si>
  <si>
    <t>Фарьорските острови</t>
  </si>
  <si>
    <t>FR</t>
  </si>
  <si>
    <t>Франция</t>
  </si>
  <si>
    <t>GA</t>
  </si>
  <si>
    <t>Габон</t>
  </si>
  <si>
    <t>GB</t>
  </si>
  <si>
    <t>Обединено Кралство Великобритания и Северна Ирландия</t>
  </si>
  <si>
    <t>GD</t>
  </si>
  <si>
    <t>Гренада</t>
  </si>
  <si>
    <t>GE</t>
  </si>
  <si>
    <t>Грузия</t>
  </si>
  <si>
    <t>GF</t>
  </si>
  <si>
    <t>Гиана (фр.)</t>
  </si>
  <si>
    <t>GG</t>
  </si>
  <si>
    <t>Гърнзи (няма официален ISO код)</t>
  </si>
  <si>
    <t>GH</t>
  </si>
  <si>
    <t>Гана</t>
  </si>
  <si>
    <t>GI</t>
  </si>
  <si>
    <t>Гибралтар</t>
  </si>
  <si>
    <t>GL</t>
  </si>
  <si>
    <t>Гренландия</t>
  </si>
  <si>
    <t>GM</t>
  </si>
  <si>
    <t>Гамбия</t>
  </si>
  <si>
    <t>GN</t>
  </si>
  <si>
    <t>Гвинея</t>
  </si>
  <si>
    <t>GP</t>
  </si>
  <si>
    <t>Гвателупа, остров (фр.)</t>
  </si>
  <si>
    <t>GQ</t>
  </si>
  <si>
    <t>Екваториална Гвинея</t>
  </si>
  <si>
    <t>GR</t>
  </si>
  <si>
    <t>Гърция</t>
  </si>
  <si>
    <t>GS</t>
  </si>
  <si>
    <t>Южна Джорджия и Южни Сандвичеви острови</t>
  </si>
  <si>
    <t>GT</t>
  </si>
  <si>
    <t>Гватемала</t>
  </si>
  <si>
    <t>GU</t>
  </si>
  <si>
    <t>Гуам</t>
  </si>
  <si>
    <t>GW</t>
  </si>
  <si>
    <t>Гвинея-Бисау</t>
  </si>
  <si>
    <t>GY</t>
  </si>
  <si>
    <t>Гаяна</t>
  </si>
  <si>
    <t>HK</t>
  </si>
  <si>
    <t>Хонг Конг</t>
  </si>
  <si>
    <t>HM</t>
  </si>
  <si>
    <t>о. Хърд и о-ви МакДоналд</t>
  </si>
  <si>
    <t>HN</t>
  </si>
  <si>
    <t>Хондурас</t>
  </si>
  <si>
    <t>HR</t>
  </si>
  <si>
    <t>Хърватия</t>
  </si>
  <si>
    <t>HT</t>
  </si>
  <si>
    <t>Хаити</t>
  </si>
  <si>
    <t>HU</t>
  </si>
  <si>
    <t>Унгария</t>
  </si>
  <si>
    <t>ID</t>
  </si>
  <si>
    <t>Индонезия</t>
  </si>
  <si>
    <t>IE</t>
  </si>
  <si>
    <t>Ирландия</t>
  </si>
  <si>
    <t>IL</t>
  </si>
  <si>
    <t>Израел</t>
  </si>
  <si>
    <t>IM</t>
  </si>
  <si>
    <t>Остров Ман</t>
  </si>
  <si>
    <t>IN</t>
  </si>
  <si>
    <t>Индия</t>
  </si>
  <si>
    <t>IO</t>
  </si>
  <si>
    <t>Британска територия в Индийския океан</t>
  </si>
  <si>
    <t>IQ</t>
  </si>
  <si>
    <t>Ирак</t>
  </si>
  <si>
    <t>Ислямска република Иран</t>
  </si>
  <si>
    <t>IS</t>
  </si>
  <si>
    <t>Исландия</t>
  </si>
  <si>
    <t>IT</t>
  </si>
  <si>
    <t>Италия</t>
  </si>
  <si>
    <t>JE</t>
  </si>
  <si>
    <t>Джързи</t>
  </si>
  <si>
    <t>JM</t>
  </si>
  <si>
    <t>Ямайка</t>
  </si>
  <si>
    <t>JO</t>
  </si>
  <si>
    <t>Йордания</t>
  </si>
  <si>
    <t>JP</t>
  </si>
  <si>
    <t>Япония</t>
  </si>
  <si>
    <t>KE</t>
  </si>
  <si>
    <t>Кения</t>
  </si>
  <si>
    <t>KG</t>
  </si>
  <si>
    <t>Киргизстан</t>
  </si>
  <si>
    <t>KH</t>
  </si>
  <si>
    <t>Камбоджа</t>
  </si>
  <si>
    <t>KI</t>
  </si>
  <si>
    <t>Кирибати</t>
  </si>
  <si>
    <t>KM</t>
  </si>
  <si>
    <t>Коморски острови</t>
  </si>
  <si>
    <t>KN</t>
  </si>
  <si>
    <t>Сейнт Китс и Нейвис</t>
  </si>
  <si>
    <t>KP</t>
  </si>
  <si>
    <t>Корейска народно-демократична република</t>
  </si>
  <si>
    <t>KR</t>
  </si>
  <si>
    <t>Република Корея</t>
  </si>
  <si>
    <t>KW</t>
  </si>
  <si>
    <t>Кувейт</t>
  </si>
  <si>
    <t>KY</t>
  </si>
  <si>
    <t>Кайманови острови</t>
  </si>
  <si>
    <t>KZ</t>
  </si>
  <si>
    <t>Казахстан</t>
  </si>
  <si>
    <t>LA</t>
  </si>
  <si>
    <t>Лаоска народно-демократична република</t>
  </si>
  <si>
    <t>LB</t>
  </si>
  <si>
    <t>Ливан</t>
  </si>
  <si>
    <t>LC</t>
  </si>
  <si>
    <t>Санта Лучия</t>
  </si>
  <si>
    <t>LI</t>
  </si>
  <si>
    <t>Лихтенщайн</t>
  </si>
  <si>
    <t>LK</t>
  </si>
  <si>
    <t>Шри Ланка</t>
  </si>
  <si>
    <t>LR</t>
  </si>
  <si>
    <t>Либерия</t>
  </si>
  <si>
    <t>LS</t>
  </si>
  <si>
    <t>Лесото</t>
  </si>
  <si>
    <t>LT</t>
  </si>
  <si>
    <t>Литва</t>
  </si>
  <si>
    <t>LU</t>
  </si>
  <si>
    <t>Люксембург</t>
  </si>
  <si>
    <t>LV</t>
  </si>
  <si>
    <t>Латвия</t>
  </si>
  <si>
    <t>LY</t>
  </si>
  <si>
    <t>Либийска арабска джамахирия</t>
  </si>
  <si>
    <t>MA</t>
  </si>
  <si>
    <t>Мароко</t>
  </si>
  <si>
    <t>MC</t>
  </si>
  <si>
    <t>Монако</t>
  </si>
  <si>
    <t>MD</t>
  </si>
  <si>
    <t>Република Молдова</t>
  </si>
  <si>
    <t>ME</t>
  </si>
  <si>
    <t>Черна гора</t>
  </si>
  <si>
    <t>MG</t>
  </si>
  <si>
    <t>Мадагаскар</t>
  </si>
  <si>
    <t>MH</t>
  </si>
  <si>
    <t>Маршалски острови</t>
  </si>
  <si>
    <t>MK</t>
  </si>
  <si>
    <t>Република Македония</t>
  </si>
  <si>
    <t>ML</t>
  </si>
  <si>
    <t>Мали</t>
  </si>
  <si>
    <t>MM</t>
  </si>
  <si>
    <t>Миянмар</t>
  </si>
  <si>
    <t>MN</t>
  </si>
  <si>
    <t>Монголия</t>
  </si>
  <si>
    <t>MO</t>
  </si>
  <si>
    <t>Макао</t>
  </si>
  <si>
    <t>MP</t>
  </si>
  <si>
    <t>Северни Мариански острови</t>
  </si>
  <si>
    <t>MQ</t>
  </si>
  <si>
    <t>Мартиника</t>
  </si>
  <si>
    <t>MR</t>
  </si>
  <si>
    <t>Мавритания</t>
  </si>
  <si>
    <t>MS</t>
  </si>
  <si>
    <t>Монсерат</t>
  </si>
  <si>
    <t>MT</t>
  </si>
  <si>
    <t>Малта</t>
  </si>
  <si>
    <t>MU</t>
  </si>
  <si>
    <t>Мавриций</t>
  </si>
  <si>
    <t>MV</t>
  </si>
  <si>
    <t>Малдивските острови</t>
  </si>
  <si>
    <t>MW</t>
  </si>
  <si>
    <t>Малави</t>
  </si>
  <si>
    <t>MX</t>
  </si>
  <si>
    <t>Мексико</t>
  </si>
  <si>
    <t>MY</t>
  </si>
  <si>
    <t>Малайзия</t>
  </si>
  <si>
    <t>MZ</t>
  </si>
  <si>
    <t>Мозамбик</t>
  </si>
  <si>
    <t>NA</t>
  </si>
  <si>
    <t>Намибия</t>
  </si>
  <si>
    <t>NC</t>
  </si>
  <si>
    <t>Нова Каледония</t>
  </si>
  <si>
    <t>NE</t>
  </si>
  <si>
    <t>Нигер</t>
  </si>
  <si>
    <t>NF</t>
  </si>
  <si>
    <t>о. Норфолк</t>
  </si>
  <si>
    <t>NG</t>
  </si>
  <si>
    <t>Нигерия</t>
  </si>
  <si>
    <t>NI</t>
  </si>
  <si>
    <t>Никарагуа</t>
  </si>
  <si>
    <t>NL</t>
  </si>
  <si>
    <t>Нидерландия</t>
  </si>
  <si>
    <t>NO</t>
  </si>
  <si>
    <t>Норвегия</t>
  </si>
  <si>
    <t>NP</t>
  </si>
  <si>
    <t>Непал</t>
  </si>
  <si>
    <t>NR</t>
  </si>
  <si>
    <t>Науру</t>
  </si>
  <si>
    <t>NU</t>
  </si>
  <si>
    <t>Ниуе остров</t>
  </si>
  <si>
    <t>NZ</t>
  </si>
  <si>
    <t>Нова Зеландия</t>
  </si>
  <si>
    <t>OM</t>
  </si>
  <si>
    <t>Оман</t>
  </si>
  <si>
    <t>PA</t>
  </si>
  <si>
    <t>Панама</t>
  </si>
  <si>
    <t>PE</t>
  </si>
  <si>
    <t>Перу</t>
  </si>
  <si>
    <t>PF</t>
  </si>
  <si>
    <t>Френска Полинезия</t>
  </si>
  <si>
    <t>PG</t>
  </si>
  <si>
    <t>Папуа Нова Гвинея</t>
  </si>
  <si>
    <t>PH</t>
  </si>
  <si>
    <t>Филипините</t>
  </si>
  <si>
    <t>PK</t>
  </si>
  <si>
    <t>Пакистан</t>
  </si>
  <si>
    <t>PL</t>
  </si>
  <si>
    <t>Полша</t>
  </si>
  <si>
    <t>PM</t>
  </si>
  <si>
    <t>Сен Пиер и Микелон</t>
  </si>
  <si>
    <t>PN</t>
  </si>
  <si>
    <t>Питкерн</t>
  </si>
  <si>
    <t>PR</t>
  </si>
  <si>
    <t>остров Пуерто Рико</t>
  </si>
  <si>
    <t>PS</t>
  </si>
  <si>
    <t>Палестина (окупирана)</t>
  </si>
  <si>
    <t>PT</t>
  </si>
  <si>
    <t>Португалия</t>
  </si>
  <si>
    <t>PW</t>
  </si>
  <si>
    <t>Палау</t>
  </si>
  <si>
    <t>PY</t>
  </si>
  <si>
    <t>Парагвай</t>
  </si>
  <si>
    <t>QA</t>
  </si>
  <si>
    <t>Катар</t>
  </si>
  <si>
    <t>RE</t>
  </si>
  <si>
    <t>Реюнион (фр.)</t>
  </si>
  <si>
    <t>RO</t>
  </si>
  <si>
    <t>Румъния</t>
  </si>
  <si>
    <t>RS</t>
  </si>
  <si>
    <t>Сърбия</t>
  </si>
  <si>
    <t>RU</t>
  </si>
  <si>
    <t>Руска Федерация</t>
  </si>
  <si>
    <t>RW</t>
  </si>
  <si>
    <t>Руанда</t>
  </si>
  <si>
    <t>SA</t>
  </si>
  <si>
    <t>Саудитска Арабия</t>
  </si>
  <si>
    <t>Соломоновите острови</t>
  </si>
  <si>
    <t>SC</t>
  </si>
  <si>
    <t>Сейшелските острови</t>
  </si>
  <si>
    <t>SD</t>
  </si>
  <si>
    <t>Судан</t>
  </si>
  <si>
    <t>SE</t>
  </si>
  <si>
    <t>Швеция</t>
  </si>
  <si>
    <t>SG</t>
  </si>
  <si>
    <t>Сингапур</t>
  </si>
  <si>
    <t>SH</t>
  </si>
  <si>
    <t>о. Света Елена</t>
  </si>
  <si>
    <t>SI</t>
  </si>
  <si>
    <t>Словения</t>
  </si>
  <si>
    <t>SJ</t>
  </si>
  <si>
    <t>остров Ян Майен (норв.)</t>
  </si>
  <si>
    <t>SK</t>
  </si>
  <si>
    <t>Словакия</t>
  </si>
  <si>
    <t>SL</t>
  </si>
  <si>
    <t>Сиера Леоне</t>
  </si>
  <si>
    <t>SM</t>
  </si>
  <si>
    <t>Сан Марино</t>
  </si>
  <si>
    <t>SN</t>
  </si>
  <si>
    <t>Сенегал</t>
  </si>
  <si>
    <t>SO</t>
  </si>
  <si>
    <t>Сомалия</t>
  </si>
  <si>
    <t>SR</t>
  </si>
  <si>
    <t>Суринам</t>
  </si>
  <si>
    <t>ST</t>
  </si>
  <si>
    <t>Сао Томе и Принсипи</t>
  </si>
  <si>
    <t>SV</t>
  </si>
  <si>
    <t>Ел Салвадор</t>
  </si>
  <si>
    <t>SY</t>
  </si>
  <si>
    <t>Сирийска Арабска Република</t>
  </si>
  <si>
    <t>SZ</t>
  </si>
  <si>
    <t>Свазиленд</t>
  </si>
  <si>
    <t>TC</t>
  </si>
  <si>
    <t>Остров Търкс и Кайкос</t>
  </si>
  <si>
    <t>TD</t>
  </si>
  <si>
    <t>Чад</t>
  </si>
  <si>
    <t>TF</t>
  </si>
  <si>
    <t>Френски Южни територии</t>
  </si>
  <si>
    <t>TG</t>
  </si>
  <si>
    <t>Того</t>
  </si>
  <si>
    <t>TH</t>
  </si>
  <si>
    <t>Тайланд</t>
  </si>
  <si>
    <t>TJ</t>
  </si>
  <si>
    <t>Таджикистан</t>
  </si>
  <si>
    <t>TK</t>
  </si>
  <si>
    <t>Токелау</t>
  </si>
  <si>
    <t>TL</t>
  </si>
  <si>
    <t>Източен Тимор</t>
  </si>
  <si>
    <t>TM</t>
  </si>
  <si>
    <t>Туркменистан</t>
  </si>
  <si>
    <t>TN</t>
  </si>
  <si>
    <t>Тунис</t>
  </si>
  <si>
    <t>TO</t>
  </si>
  <si>
    <t>Тонга</t>
  </si>
  <si>
    <t>TR</t>
  </si>
  <si>
    <t>Турция</t>
  </si>
  <si>
    <t>TT</t>
  </si>
  <si>
    <t>Тринидад и Тобаго</t>
  </si>
  <si>
    <t>TV</t>
  </si>
  <si>
    <t>Тувалу</t>
  </si>
  <si>
    <t>TW</t>
  </si>
  <si>
    <t>Тайван</t>
  </si>
  <si>
    <t>TZ</t>
  </si>
  <si>
    <t>Обединена Република Танзания</t>
  </si>
  <si>
    <t>UA</t>
  </si>
  <si>
    <t>Украйна</t>
  </si>
  <si>
    <t>UG</t>
  </si>
  <si>
    <t>Уганда</t>
  </si>
  <si>
    <t>UM</t>
  </si>
  <si>
    <t>United States Minor Outlying Islands</t>
  </si>
  <si>
    <t>US</t>
  </si>
  <si>
    <t>Съединени Американски Щати</t>
  </si>
  <si>
    <t>UY</t>
  </si>
  <si>
    <t>Уругвай</t>
  </si>
  <si>
    <t>UZ</t>
  </si>
  <si>
    <t>Узбекистан</t>
  </si>
  <si>
    <t>VA</t>
  </si>
  <si>
    <t>Светия престол</t>
  </si>
  <si>
    <t>VC</t>
  </si>
  <si>
    <t>Сейнт Винсент и Гренадини</t>
  </si>
  <si>
    <t>VE</t>
  </si>
  <si>
    <t>Венецуела</t>
  </si>
  <si>
    <t>VG</t>
  </si>
  <si>
    <t>Виржински Британски острови</t>
  </si>
  <si>
    <t>VI</t>
  </si>
  <si>
    <t>Виржински острови (Съединените Американски щати)</t>
  </si>
  <si>
    <t>VN</t>
  </si>
  <si>
    <t>Виетнам</t>
  </si>
  <si>
    <t>VU</t>
  </si>
  <si>
    <t>Вануату</t>
  </si>
  <si>
    <t>WF</t>
  </si>
  <si>
    <t>Уолис и Футуна</t>
  </si>
  <si>
    <t>WS</t>
  </si>
  <si>
    <t>Самоа</t>
  </si>
  <si>
    <t>YE</t>
  </si>
  <si>
    <t>Йемен</t>
  </si>
  <si>
    <t>ZA</t>
  </si>
  <si>
    <t>Южноафриканската република</t>
  </si>
  <si>
    <t>ZM</t>
  </si>
  <si>
    <t>Замбия</t>
  </si>
  <si>
    <t>ZW</t>
  </si>
  <si>
    <t>Зимбабве</t>
  </si>
  <si>
    <t>ZR</t>
  </si>
  <si>
    <t>Заир</t>
  </si>
  <si>
    <t>Балансова категория на финансовия актив</t>
  </si>
  <si>
    <t>Нетекущи ФА</t>
  </si>
  <si>
    <t>Текущи ФА</t>
  </si>
  <si>
    <t>Корпоративни облигации</t>
  </si>
  <si>
    <t>Общински облигации</t>
  </si>
  <si>
    <t>ОКП</t>
  </si>
  <si>
    <t>ООБ</t>
  </si>
  <si>
    <t>ОИП</t>
  </si>
  <si>
    <t>Ипотечни облигации</t>
  </si>
  <si>
    <t>Блокирани</t>
  </si>
  <si>
    <t>Блокирани финансови инструменти</t>
  </si>
  <si>
    <t>Стойност на финансовите инструменти</t>
  </si>
  <si>
    <t>Балансова стойност в края на отчетния период в процент към стойността на активите по баланса на КИС
(%)</t>
  </si>
  <si>
    <t>Налични</t>
  </si>
  <si>
    <t>Безналични</t>
  </si>
  <si>
    <t>Валута 
(код)</t>
  </si>
  <si>
    <t>bsType</t>
  </si>
  <si>
    <t>Нетекущи финансови активи</t>
  </si>
  <si>
    <t>Текущи финансови активи</t>
  </si>
  <si>
    <t>Име</t>
  </si>
  <si>
    <t>РГ</t>
  </si>
  <si>
    <t>Дата</t>
  </si>
  <si>
    <t>Наименование</t>
  </si>
  <si>
    <t>РГ в КФН</t>
  </si>
  <si>
    <t>Индикатор</t>
  </si>
  <si>
    <t>Подиндикатор</t>
  </si>
  <si>
    <t>Активи</t>
  </si>
  <si>
    <t>Пасиви</t>
  </si>
  <si>
    <t>OD.1.1.1.1.0.0</t>
  </si>
  <si>
    <t>OD.1.1.1.2.0.0</t>
  </si>
  <si>
    <t>OD.1.1.1.2.1.0</t>
  </si>
  <si>
    <t>OD.1.1.1.3.0.0</t>
  </si>
  <si>
    <t>OD.1.1.1.4.0.0</t>
  </si>
  <si>
    <t>OD.1.1.1.0.0.0</t>
  </si>
  <si>
    <t>OD.1.1.2.1.0.0</t>
  </si>
  <si>
    <t>OD.1.1.2.2.0.0</t>
  </si>
  <si>
    <t>OD.1.1.2.3.0.0</t>
  </si>
  <si>
    <t>OD.1.1.2.4.0.0</t>
  </si>
  <si>
    <t>OD.1.1.2.5.0.0</t>
  </si>
  <si>
    <t>OD.1.1.2.0.0.0</t>
  </si>
  <si>
    <t>OD.1.1.0.0.0.0</t>
  </si>
  <si>
    <t>OD.1.3.0.0.0.0</t>
  </si>
  <si>
    <t>OD.1.4.0.0.0.0</t>
  </si>
  <si>
    <t>OD.1.5.0.0.0.0</t>
  </si>
  <si>
    <t>OD.1.6.0.0.0.0</t>
  </si>
  <si>
    <t>OD.2.1.1.1.0.0</t>
  </si>
  <si>
    <t>OD.2.1.1.2.0.0</t>
  </si>
  <si>
    <t>OD.2.1.1.2.1.0</t>
  </si>
  <si>
    <t>OD.2.1.1.3.0.0</t>
  </si>
  <si>
    <t>OD.2.1.1.4.0.0</t>
  </si>
  <si>
    <t>OD.2.1.1.5.0.0</t>
  </si>
  <si>
    <t>OD.2.1.1.0.0.0</t>
  </si>
  <si>
    <t>OD.2.1.2.0.0.0</t>
  </si>
  <si>
    <t>OD.2.1.0.0.0.0</t>
  </si>
  <si>
    <t>OD.2.2.0.0.0.0</t>
  </si>
  <si>
    <t>OD.2.3.0.0.0.0</t>
  </si>
  <si>
    <t>OD.2.4.0.0.0.0</t>
  </si>
  <si>
    <t>1. Разходи за материали</t>
  </si>
  <si>
    <t xml:space="preserve">В. Печалба преди облагане с данъци </t>
  </si>
  <si>
    <t>В. Загуба преди облагане с данъци</t>
  </si>
  <si>
    <t>ВСИЧКО (Б+III+Г)</t>
  </si>
  <si>
    <t>ВСИЧКО (Б+Г)</t>
  </si>
  <si>
    <t>Разходи</t>
  </si>
  <si>
    <t>Приходи</t>
  </si>
  <si>
    <t>OPP.1.1.0.0.0.0</t>
  </si>
  <si>
    <t>OPP.1.2.0.0.0.0</t>
  </si>
  <si>
    <t>OPP.1.2.1.0.0.0</t>
  </si>
  <si>
    <t>OPP.1.3.0.0.0.0</t>
  </si>
  <si>
    <t>OPP.1.4.0.0.0.0</t>
  </si>
  <si>
    <t>OPP.1.5.0.0.0.0</t>
  </si>
  <si>
    <t>OPP.1.0.0.0.0.0</t>
  </si>
  <si>
    <t>OPP.2.1.0.0.0.0</t>
  </si>
  <si>
    <t>OPP.2.2.0.0.0.0</t>
  </si>
  <si>
    <t>OPP.2.3.0.0.0.0</t>
  </si>
  <si>
    <t>OPP.2.4.0.0.0.0</t>
  </si>
  <si>
    <t>OPP.2.5.0.0.0.0</t>
  </si>
  <si>
    <t>OPP.2.6.0.0.0.0</t>
  </si>
  <si>
    <t>OPP.2.7.0.0.0.0</t>
  </si>
  <si>
    <t>OPP.2.8.0.0.0.0</t>
  </si>
  <si>
    <t>OPP.2.0.0.0.0.0</t>
  </si>
  <si>
    <t>OPP.3.1.0.0.0.0</t>
  </si>
  <si>
    <t>OPP.3.2.0.0.0.0</t>
  </si>
  <si>
    <t>OPP.3.3.0.0.0.0</t>
  </si>
  <si>
    <t>OPP.3.4.0.0.0.0</t>
  </si>
  <si>
    <t>OPP.3.5.0.0.0.0</t>
  </si>
  <si>
    <t>OPP.3.0.0.0.0.0</t>
  </si>
  <si>
    <t>OPP.4.0.0.0.0.0</t>
  </si>
  <si>
    <t>OPP.5.0.0.0.0.0</t>
  </si>
  <si>
    <t>OPP.6.0.0.0.0.0</t>
  </si>
  <si>
    <t>OPP.6.1.0.0.0.0</t>
  </si>
  <si>
    <t>OSK.2.0.0.0.0.0</t>
  </si>
  <si>
    <t>OSK.3.0.0.0.0.0</t>
  </si>
  <si>
    <t>OSK.4.0.0.0.0.0</t>
  </si>
  <si>
    <t>OSK.4.1.1.0.0.0</t>
  </si>
  <si>
    <t>OSK.4.1.2.0.0.0</t>
  </si>
  <si>
    <t>OSK.5.0.0.0.0.0</t>
  </si>
  <si>
    <t>OSK.6.0.0.0.0.0</t>
  </si>
  <si>
    <t>OSK.6.1.1.0.0.0</t>
  </si>
  <si>
    <t>OSK.6.1.2.0.0.0</t>
  </si>
  <si>
    <t>OSK.7.0.0.0.0.0</t>
  </si>
  <si>
    <t>OSK.7.1.0.0.0.0</t>
  </si>
  <si>
    <t>OSK.7.1.1.0.0.0</t>
  </si>
  <si>
    <t>OSK.7.1.2.0.0.0</t>
  </si>
  <si>
    <t>OSK.7.2.0.0.0.0</t>
  </si>
  <si>
    <t>OSK.7.3.0.0.0.0</t>
  </si>
  <si>
    <t>OSK.7.3.1.0.0.0</t>
  </si>
  <si>
    <t>OSK.7.3.2.0.0.0</t>
  </si>
  <si>
    <t>OSK.7.4.0.0.0.0</t>
  </si>
  <si>
    <t>OSK.7.4.1.0.0.0</t>
  </si>
  <si>
    <t>OSK.7.4.2.0.0.0</t>
  </si>
  <si>
    <t>OSK.7.5.0.0.0.0</t>
  </si>
  <si>
    <t>OSK.8.0.0.0.0.0</t>
  </si>
  <si>
    <t>OSK.9.0.0.0.0.0</t>
  </si>
  <si>
    <t>Брой / 
Номинал</t>
  </si>
  <si>
    <t>NNA.1.1.0.0.0.0</t>
  </si>
  <si>
    <t>NNA.1.1.1.0.0.0</t>
  </si>
  <si>
    <t>NNA.1.1.2.0.0.0</t>
  </si>
  <si>
    <t>NNA.1.1.3.0.0.0</t>
  </si>
  <si>
    <t>NNA.1.1.4.0.0.0</t>
  </si>
  <si>
    <t>NNA.1.2.0.0.0.0</t>
  </si>
  <si>
    <t>NNA.1.0.0.0.0.0</t>
  </si>
  <si>
    <t>RP.1.1.0.0.0.0</t>
  </si>
  <si>
    <t>RP.1.2.0.0.0.0</t>
  </si>
  <si>
    <t>RP.1.3.0.0.0.0</t>
  </si>
  <si>
    <t>RP.1.4.0.0.0.0</t>
  </si>
  <si>
    <t>RP.1.4.1.0.0.0</t>
  </si>
  <si>
    <t>RP.1.4.2.0.0.0</t>
  </si>
  <si>
    <t>RP.1.5.0.0.0.0</t>
  </si>
  <si>
    <t>RP.1.5.1.0.0.0</t>
  </si>
  <si>
    <t>RP.1.5.2.0.0.0</t>
  </si>
  <si>
    <t>RP.1.5.3.0.0.0</t>
  </si>
  <si>
    <t>RP.1.6.0.0.0.0</t>
  </si>
  <si>
    <t>RP.1.0.0.0.0.0</t>
  </si>
  <si>
    <t>RP.2.1.0.0.0.0</t>
  </si>
  <si>
    <t>RP.2.2.0.0.0.0</t>
  </si>
  <si>
    <t>RP.2.2.1.0.0.0</t>
  </si>
  <si>
    <t>RP.2.2.2.0.0.0</t>
  </si>
  <si>
    <t>RP.2.2.3.0.0.0</t>
  </si>
  <si>
    <t>RP.2.3.0.0.0.0</t>
  </si>
  <si>
    <t>RP.2.4.0.0.0.0</t>
  </si>
  <si>
    <t>RP.2.5.0.0.0.0</t>
  </si>
  <si>
    <t>RP.2.6.0.0.0.0</t>
  </si>
  <si>
    <t>RP.2.7.0.0.0.0</t>
  </si>
  <si>
    <t>RP.2.8.0.0.0.0</t>
  </si>
  <si>
    <t>RP.2.0.0.0.0.0</t>
  </si>
  <si>
    <r>
      <t>2. Задължения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към  финансови предприятия, в т.ч.:</t>
    </r>
  </si>
  <si>
    <r>
      <t>Забележка:</t>
    </r>
    <r>
      <rPr>
        <i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Вземанията и задълженията от и към чужбина се посочват в отделна справка за всяка страна.</t>
    </r>
  </si>
  <si>
    <t>RP.2.9.0.0.0.1</t>
  </si>
  <si>
    <t>Дата:</t>
  </si>
  <si>
    <t>до 
3 месеца</t>
  </si>
  <si>
    <t>в нача-лото на периода</t>
  </si>
  <si>
    <t>Преоце-нена стойност (4+5-6)</t>
  </si>
  <si>
    <t>увели-чение</t>
  </si>
  <si>
    <t>нама-ление</t>
  </si>
  <si>
    <t>начис-лена през периода</t>
  </si>
  <si>
    <t>на излезли-те през периода</t>
  </si>
  <si>
    <t>на постъпи-лите през периода</t>
  </si>
  <si>
    <t xml:space="preserve">ОБЩО: </t>
  </si>
  <si>
    <t>премии 
 от емисия (премиен резерв)</t>
  </si>
  <si>
    <t>I. Финансови активи</t>
  </si>
  <si>
    <t>II. Други нетекущи активи</t>
  </si>
  <si>
    <t>I. Парични средства</t>
  </si>
  <si>
    <t>III. Финансов резултат</t>
  </si>
  <si>
    <t>II. Резерви</t>
  </si>
  <si>
    <t>I. Основен капитал</t>
  </si>
  <si>
    <t>II. Текущи финансови инструменти</t>
  </si>
  <si>
    <t>III. Нефинансови активи</t>
  </si>
  <si>
    <t>ІV. Разходи за бъдещи периоди</t>
  </si>
  <si>
    <t>СЧЕТОВОДЕН БАЛАНС</t>
  </si>
  <si>
    <t>ОТЧЕТ ЗА ПАРИЧНИТЕ ПОТОЦИ</t>
  </si>
  <si>
    <t>2. Отрицателни разлики от операции с финансови активи</t>
  </si>
  <si>
    <t>3. Отрицателни разлики от последваща оценка на финансови активи</t>
  </si>
  <si>
    <t>4. Разходи, свързани с валутни операции</t>
  </si>
  <si>
    <t>2. Положителни разлики от операции с финансови активи</t>
  </si>
  <si>
    <t>3. Положителни разлики от последваща оценка на финансови активи</t>
  </si>
  <si>
    <t>4. Приходи, свързани с валутни операции</t>
  </si>
  <si>
    <t>5. Приходи от лихви</t>
  </si>
  <si>
    <t>6. Други</t>
  </si>
  <si>
    <t>% от активите на КИС</t>
  </si>
  <si>
    <t>Размер на депозита в съответната валута</t>
  </si>
  <si>
    <t>Валута на депозита</t>
  </si>
  <si>
    <t>СПРАВКА ЗА ИНВЕСТИЦИИТЕ НА КИС ВЪВ ФИНАНСОВИ ИНСТРУМЕНТИ, ЕМИТИРАНИ ОТ ДРУЖЕСТВА, ВКЛЮЧЕНИ В ЕДНА ГРУПА ЗА ЦЕЛИТЕ НА СЪСТАВЯНЕ НА КОНСОЛИДИРАН ФИНАНСОВ ОТЧЕТ</t>
  </si>
  <si>
    <t>№ по ред</t>
  </si>
  <si>
    <t>Дружества, включени в групата</t>
  </si>
  <si>
    <t>Забележка:</t>
  </si>
  <si>
    <t>Вид финансов инструмент</t>
  </si>
  <si>
    <t>Брой / номинал</t>
  </si>
  <si>
    <t xml:space="preserve">ОТЧЕТ ЗА ФИНАНСОВОТО СЪСТОЯНИЕ </t>
  </si>
  <si>
    <t>ОТЧЕТ ЗА ВСЕОБХВАТНИЯ ДОХОД</t>
  </si>
  <si>
    <t xml:space="preserve">2. Парични потоци, свързани с получени  заеми, в т.ч.: </t>
  </si>
  <si>
    <t xml:space="preserve">3. Плащания при разпределения на печалби </t>
  </si>
  <si>
    <t>1. Парични потоци, свързани с текущи финансови активи</t>
  </si>
  <si>
    <t>2. Парични потоци, свързани с нетекущи финансови активи</t>
  </si>
  <si>
    <t>3. Лихви, комисиони и др. подобни</t>
  </si>
  <si>
    <t>4. Получени дивиденти</t>
  </si>
  <si>
    <t>5. Парични потоци, свързани с управляващо дружество</t>
  </si>
  <si>
    <t>6. Парични потоци, свръзани  с банка-депозитар</t>
  </si>
  <si>
    <t>7. Парични потоци, свързани с валутни операции</t>
  </si>
  <si>
    <t>8. Други парични потоци от инвестиционна дейност</t>
  </si>
  <si>
    <t>1. Парични потоци, свързани с други контрагенти</t>
  </si>
  <si>
    <t>2. Парични потоци, свързани с нетекущи активи</t>
  </si>
  <si>
    <t>3. Парични потоци, свързани с възнаграждения</t>
  </si>
  <si>
    <t>4. Парични потоци, свързани с данъци</t>
  </si>
  <si>
    <t>5. Други парични потоци от неспециализирана дейност</t>
  </si>
  <si>
    <t xml:space="preserve"> - корекция на грешки от минали периоди </t>
  </si>
  <si>
    <t xml:space="preserve"> а) увеличения    </t>
  </si>
  <si>
    <t xml:space="preserve"> б) намаления</t>
  </si>
  <si>
    <t>Наименование на банката</t>
  </si>
  <si>
    <t>Наименование на групата</t>
  </si>
  <si>
    <t>Балансова стойност на съответния финансов инструмент в % от активите на КИС</t>
  </si>
  <si>
    <t>Обща стойност на всички инвестиции в съответната група в % от активите на КИС</t>
  </si>
  <si>
    <t>В колона 2 се посочва наименованието на всяка група, а в колона 3 – съответно наименованията на дружествата, включени в тази група за целите на съставяне на консолидиран финансов отчет, в които КИС е инвестирала. В колона 7 се посочва общата стойност на инвестициите в съответната група, представена като процент от активите на КИС.</t>
  </si>
  <si>
    <t>Процент на участието в капитала / емисията /
дяловете на КИС / ИПП
(%)</t>
  </si>
  <si>
    <t>5. Други финансови разходи</t>
  </si>
  <si>
    <t>Д. Парични средства и парични еквиваленти в началото на периода</t>
  </si>
  <si>
    <t>Е. Парични средства и парични еквиваленти в края на периода, в т.ч.:</t>
  </si>
  <si>
    <t>5. Други парични потоци от оперативна дейност</t>
  </si>
  <si>
    <t>Всичко парични потоци от оперативна дейност (А):</t>
  </si>
  <si>
    <t xml:space="preserve">А. Парични потоци от оперативна дейност </t>
  </si>
  <si>
    <t>1. Парични потоци, свързани  с емитиране и обратно изкупуване на акции/дялове</t>
  </si>
  <si>
    <t>4. Парични потоци, свързани с валутни операции</t>
  </si>
  <si>
    <t>2. Текуща печалба</t>
  </si>
  <si>
    <t>3. Текуща загуба</t>
  </si>
  <si>
    <t>SB.2.1.3.3.0.0</t>
  </si>
  <si>
    <t>RP.1.4.3.0.0.0</t>
  </si>
  <si>
    <t>7. Задължения, свързани с емитиране на акции/дялове</t>
  </si>
  <si>
    <t>8. Задължения, свързани с обратно изкупуване на акции/дялове</t>
  </si>
  <si>
    <t>10. Други краткосрочни задължения, в т.ч.:</t>
  </si>
  <si>
    <t>RP.2.10.0.0.0.0</t>
  </si>
  <si>
    <t>RP.2.10.1.0.0.1</t>
  </si>
  <si>
    <t>Налични/
Безналични</t>
  </si>
  <si>
    <t>AED</t>
  </si>
  <si>
    <t>United Arab Emirates Dirham</t>
  </si>
  <si>
    <t>AFN</t>
  </si>
  <si>
    <t>Afghanistan Afghani</t>
  </si>
  <si>
    <t>ALL</t>
  </si>
  <si>
    <t>Albania Lek</t>
  </si>
  <si>
    <t>AMD</t>
  </si>
  <si>
    <t>Armenia Dram</t>
  </si>
  <si>
    <t>ANG</t>
  </si>
  <si>
    <t>Netherlands Antilles Guilder</t>
  </si>
  <si>
    <t>AOA</t>
  </si>
  <si>
    <t>Angola Kwanza</t>
  </si>
  <si>
    <t>ARS</t>
  </si>
  <si>
    <t>Argentina Peso</t>
  </si>
  <si>
    <t>AUD</t>
  </si>
  <si>
    <t>Australia Dollar</t>
  </si>
  <si>
    <t>AWG</t>
  </si>
  <si>
    <t>Aruba Guilder</t>
  </si>
  <si>
    <t>AZN</t>
  </si>
  <si>
    <t>Azerbaijan New Manat</t>
  </si>
  <si>
    <t>BAM</t>
  </si>
  <si>
    <t>Bosnia and Herzegovina Convertible Marka</t>
  </si>
  <si>
    <t>BBD</t>
  </si>
  <si>
    <t>Barbados Dollar</t>
  </si>
  <si>
    <t>BDT</t>
  </si>
  <si>
    <t>Bangladesh Taka</t>
  </si>
  <si>
    <t>BGN</t>
  </si>
  <si>
    <t>Bulgaria Lev</t>
  </si>
  <si>
    <t>BHD</t>
  </si>
  <si>
    <t>Bahrain Dinar</t>
  </si>
  <si>
    <t>BIF</t>
  </si>
  <si>
    <t>Burundi Franc</t>
  </si>
  <si>
    <t>BMD</t>
  </si>
  <si>
    <t>Bermuda Dollar</t>
  </si>
  <si>
    <t>BND</t>
  </si>
  <si>
    <t>Brunei Darussalam Dollar</t>
  </si>
  <si>
    <t>BOB</t>
  </si>
  <si>
    <t>Bolivia Bolíviano</t>
  </si>
  <si>
    <t>BRL</t>
  </si>
  <si>
    <t>Brazil Real</t>
  </si>
  <si>
    <t>BSD</t>
  </si>
  <si>
    <t>Bahamas Dollar</t>
  </si>
  <si>
    <t>BTN</t>
  </si>
  <si>
    <t>Bhutan Ngultrum</t>
  </si>
  <si>
    <t>BWP</t>
  </si>
  <si>
    <t>Botswana Pula</t>
  </si>
  <si>
    <t>BYN</t>
  </si>
  <si>
    <t>Belarus Ruble</t>
  </si>
  <si>
    <t>BZD</t>
  </si>
  <si>
    <t>Belize Dollar</t>
  </si>
  <si>
    <t>CAD</t>
  </si>
  <si>
    <t>Canada Dollar</t>
  </si>
  <si>
    <t>CDF</t>
  </si>
  <si>
    <t>Congo/Kinshasa Franc</t>
  </si>
  <si>
    <t>CHF</t>
  </si>
  <si>
    <t>Switzerland Franc</t>
  </si>
  <si>
    <t>CLP</t>
  </si>
  <si>
    <t>Chile Peso</t>
  </si>
  <si>
    <t>CNY</t>
  </si>
  <si>
    <t>China Yuan Renminbi</t>
  </si>
  <si>
    <t>COP</t>
  </si>
  <si>
    <t>Colombia Peso</t>
  </si>
  <si>
    <t>CRC</t>
  </si>
  <si>
    <t>Costa Rica Colon</t>
  </si>
  <si>
    <t>CUC</t>
  </si>
  <si>
    <t>Cuba Convertible Peso</t>
  </si>
  <si>
    <t>CUP</t>
  </si>
  <si>
    <t>Cuba Peso</t>
  </si>
  <si>
    <t>CVE</t>
  </si>
  <si>
    <t>Cape Verde Escudo</t>
  </si>
  <si>
    <t>CZK</t>
  </si>
  <si>
    <t>Czech Republic Koruna</t>
  </si>
  <si>
    <t>DJF</t>
  </si>
  <si>
    <t>Djibouti Franc</t>
  </si>
  <si>
    <t>DKK</t>
  </si>
  <si>
    <t>Denmark Krone</t>
  </si>
  <si>
    <t>DOP</t>
  </si>
  <si>
    <t>Dominican Republic Peso</t>
  </si>
  <si>
    <t>DZD</t>
  </si>
  <si>
    <t>Algeria Dinar</t>
  </si>
  <si>
    <t>EGP</t>
  </si>
  <si>
    <t>Egypt Pound</t>
  </si>
  <si>
    <t>ERN</t>
  </si>
  <si>
    <t>Eritrea Nakfa</t>
  </si>
  <si>
    <t>ETB</t>
  </si>
  <si>
    <t>Ethiopia Birr</t>
  </si>
  <si>
    <t>EUR</t>
  </si>
  <si>
    <t>Euro Member Countries</t>
  </si>
  <si>
    <t>FJD</t>
  </si>
  <si>
    <t>Fiji Dollar</t>
  </si>
  <si>
    <t>FKP</t>
  </si>
  <si>
    <t>Falkland Islands (Malvinas) Pound</t>
  </si>
  <si>
    <t>GBP</t>
  </si>
  <si>
    <t>United Kingdom Pound</t>
  </si>
  <si>
    <t>GEL</t>
  </si>
  <si>
    <t>Georgia Lari</t>
  </si>
  <si>
    <t>GGP</t>
  </si>
  <si>
    <t>Guernsey Pound</t>
  </si>
  <si>
    <t>GHS</t>
  </si>
  <si>
    <t>Ghana Cedi</t>
  </si>
  <si>
    <t>GIP</t>
  </si>
  <si>
    <t>Gibraltar Pound</t>
  </si>
  <si>
    <t>GMD</t>
  </si>
  <si>
    <t>Gambia Dalasi</t>
  </si>
  <si>
    <t>GNF</t>
  </si>
  <si>
    <t>Guinea Franc</t>
  </si>
  <si>
    <t>GTQ</t>
  </si>
  <si>
    <t>Guatemala Quetzal</t>
  </si>
  <si>
    <t>GYD</t>
  </si>
  <si>
    <t>Guyana Dollar</t>
  </si>
  <si>
    <t>HKD</t>
  </si>
  <si>
    <t>Hong Kong Dollar</t>
  </si>
  <si>
    <t>HNL</t>
  </si>
  <si>
    <t>Honduras Lempira</t>
  </si>
  <si>
    <t>HRK</t>
  </si>
  <si>
    <t>Croatia Kuna</t>
  </si>
  <si>
    <t>HTG</t>
  </si>
  <si>
    <t>Haiti Gourde</t>
  </si>
  <si>
    <t>HUF</t>
  </si>
  <si>
    <t>Hungary Forint</t>
  </si>
  <si>
    <t>IDR</t>
  </si>
  <si>
    <t>Indonesia Rupiah</t>
  </si>
  <si>
    <t>ILS</t>
  </si>
  <si>
    <t>Israel Shekel</t>
  </si>
  <si>
    <t>IMP</t>
  </si>
  <si>
    <t>Isle of Man Pound</t>
  </si>
  <si>
    <t>INR</t>
  </si>
  <si>
    <t>India Rupee</t>
  </si>
  <si>
    <t>IQD</t>
  </si>
  <si>
    <t>Iraq Dinar</t>
  </si>
  <si>
    <t>IRR</t>
  </si>
  <si>
    <t>Iran Rial</t>
  </si>
  <si>
    <t>ISK</t>
  </si>
  <si>
    <t>Iceland Krona</t>
  </si>
  <si>
    <t>JEP</t>
  </si>
  <si>
    <t>Jersey Pound</t>
  </si>
  <si>
    <t>JMD</t>
  </si>
  <si>
    <t>Jamaica Dollar</t>
  </si>
  <si>
    <t>JOD</t>
  </si>
  <si>
    <t>Jordan Dinar</t>
  </si>
  <si>
    <t>JPY</t>
  </si>
  <si>
    <t>Japan Yen</t>
  </si>
  <si>
    <t>KES</t>
  </si>
  <si>
    <t>Kenya Shilling</t>
  </si>
  <si>
    <t>KGS</t>
  </si>
  <si>
    <t>Kyrgyzstan Som</t>
  </si>
  <si>
    <t>KHR</t>
  </si>
  <si>
    <t>Cambodia Riel</t>
  </si>
  <si>
    <t>KMF</t>
  </si>
  <si>
    <t>Comoros Franc</t>
  </si>
  <si>
    <t>KPW</t>
  </si>
  <si>
    <t>Korea (North) Won</t>
  </si>
  <si>
    <t>KRW</t>
  </si>
  <si>
    <t>Korea (South) Won</t>
  </si>
  <si>
    <t>KWD</t>
  </si>
  <si>
    <t>Kuwait Dinar</t>
  </si>
  <si>
    <t>KYD</t>
  </si>
  <si>
    <t>Cayman Islands Dollar</t>
  </si>
  <si>
    <t>KZT</t>
  </si>
  <si>
    <t>Kazakhstan Tenge</t>
  </si>
  <si>
    <t>LAK</t>
  </si>
  <si>
    <t>Laos Kip</t>
  </si>
  <si>
    <t>LBP</t>
  </si>
  <si>
    <t>Lebanon Pound</t>
  </si>
  <si>
    <t>LKR</t>
  </si>
  <si>
    <t>Sri Lanka Rupee</t>
  </si>
  <si>
    <t>LRD</t>
  </si>
  <si>
    <t>Liberia Dollar</t>
  </si>
  <si>
    <t>LSL</t>
  </si>
  <si>
    <t>Lesotho Loti</t>
  </si>
  <si>
    <t>LYD</t>
  </si>
  <si>
    <t>Libya Dinar</t>
  </si>
  <si>
    <t>MAD</t>
  </si>
  <si>
    <t>Morocco Dirham</t>
  </si>
  <si>
    <t>MDL</t>
  </si>
  <si>
    <t>Moldova Leu</t>
  </si>
  <si>
    <t>MGA</t>
  </si>
  <si>
    <t>Madagascar Ariary</t>
  </si>
  <si>
    <t>MKD</t>
  </si>
  <si>
    <t>Macedonia Denar</t>
  </si>
  <si>
    <t>MMK</t>
  </si>
  <si>
    <t>Myanmar (Burma) Kyat</t>
  </si>
  <si>
    <t>MNT</t>
  </si>
  <si>
    <t>Mongolia Tughrik</t>
  </si>
  <si>
    <t>MOP</t>
  </si>
  <si>
    <t>Macau Pataca</t>
  </si>
  <si>
    <t>MRO</t>
  </si>
  <si>
    <t>Mauritania Ouguiya</t>
  </si>
  <si>
    <t>MUR</t>
  </si>
  <si>
    <t>Mauritius Rupee</t>
  </si>
  <si>
    <t>MVR</t>
  </si>
  <si>
    <t>Maldives (Maldive Islands) Rufiyaa</t>
  </si>
  <si>
    <t>MWK</t>
  </si>
  <si>
    <t>Malawi Kwacha</t>
  </si>
  <si>
    <t>MXN</t>
  </si>
  <si>
    <t>Mexico Peso</t>
  </si>
  <si>
    <t>MYR</t>
  </si>
  <si>
    <t>Malaysia Ringgit</t>
  </si>
  <si>
    <t>MZN</t>
  </si>
  <si>
    <t>Mozambique Metical</t>
  </si>
  <si>
    <t>NAD</t>
  </si>
  <si>
    <t>Namibia Dollar</t>
  </si>
  <si>
    <t>NGN</t>
  </si>
  <si>
    <t>Nigeria Naira</t>
  </si>
  <si>
    <t>NIO</t>
  </si>
  <si>
    <t>Nicaragua Cordoba</t>
  </si>
  <si>
    <t>NOK</t>
  </si>
  <si>
    <t>Norway Krone</t>
  </si>
  <si>
    <t>NPR</t>
  </si>
  <si>
    <t>Nepal Rupee</t>
  </si>
  <si>
    <t>NZD</t>
  </si>
  <si>
    <t>New Zealand Dollar</t>
  </si>
  <si>
    <t>OMR</t>
  </si>
  <si>
    <t>Oman Rial</t>
  </si>
  <si>
    <t>PAB</t>
  </si>
  <si>
    <t>Panama Balboa</t>
  </si>
  <si>
    <t>PEN</t>
  </si>
  <si>
    <t>Peru Sol</t>
  </si>
  <si>
    <t>PGK</t>
  </si>
  <si>
    <t>Papua New Guinea Kina</t>
  </si>
  <si>
    <t>PHP</t>
  </si>
  <si>
    <t>Philippines Peso</t>
  </si>
  <si>
    <t>PKR</t>
  </si>
  <si>
    <t>Pakistan Rupee</t>
  </si>
  <si>
    <t>PLN</t>
  </si>
  <si>
    <t>Poland Zloty</t>
  </si>
  <si>
    <t>PYG</t>
  </si>
  <si>
    <t>Paraguay Guarani</t>
  </si>
  <si>
    <t>QAR</t>
  </si>
  <si>
    <t>Qatar Riyal</t>
  </si>
  <si>
    <t>RON</t>
  </si>
  <si>
    <t>Romania New Leu</t>
  </si>
  <si>
    <t>RSD</t>
  </si>
  <si>
    <t>Serbia Dinar</t>
  </si>
  <si>
    <t>RUB</t>
  </si>
  <si>
    <t>Russia Ruble</t>
  </si>
  <si>
    <t>RWF</t>
  </si>
  <si>
    <t>Rwanda Franc</t>
  </si>
  <si>
    <t>SAR</t>
  </si>
  <si>
    <t>Saudi Arabia Riyal</t>
  </si>
  <si>
    <t>SBD</t>
  </si>
  <si>
    <t>Solomon Islands Dollar</t>
  </si>
  <si>
    <t>SCR</t>
  </si>
  <si>
    <t>Seychelles Rupee</t>
  </si>
  <si>
    <t>SDG</t>
  </si>
  <si>
    <t>Sudan Pound</t>
  </si>
  <si>
    <t>SEK</t>
  </si>
  <si>
    <t>Sweden Krona</t>
  </si>
  <si>
    <t>SGD</t>
  </si>
  <si>
    <t>Singapore Dollar</t>
  </si>
  <si>
    <t>SHP</t>
  </si>
  <si>
    <t>Saint Helena Pound</t>
  </si>
  <si>
    <t>SLL</t>
  </si>
  <si>
    <t>Sierra Leone Leone</t>
  </si>
  <si>
    <t>SOS</t>
  </si>
  <si>
    <t>Somalia Shilling</t>
  </si>
  <si>
    <t>SPL*</t>
  </si>
  <si>
    <t>Seborga Luigino</t>
  </si>
  <si>
    <t>SRD</t>
  </si>
  <si>
    <t>Suriname Dollar</t>
  </si>
  <si>
    <t>STD</t>
  </si>
  <si>
    <t>São Tomé and Príncipe Dobra</t>
  </si>
  <si>
    <t>SVC</t>
  </si>
  <si>
    <t>El Salvador Colon</t>
  </si>
  <si>
    <t>SYP</t>
  </si>
  <si>
    <t>Syria Pound</t>
  </si>
  <si>
    <t>SZL</t>
  </si>
  <si>
    <t>Swaziland Lilangeni</t>
  </si>
  <si>
    <t>THB</t>
  </si>
  <si>
    <t>Thailand Baht</t>
  </si>
  <si>
    <t>TJS</t>
  </si>
  <si>
    <t>Tajikistan Somoni</t>
  </si>
  <si>
    <t>TMT</t>
  </si>
  <si>
    <t>Turkmenistan Manat</t>
  </si>
  <si>
    <t>TND</t>
  </si>
  <si>
    <t>Tunisia Dinar</t>
  </si>
  <si>
    <t>TOP</t>
  </si>
  <si>
    <t>Tonga Pa'anga</t>
  </si>
  <si>
    <t>TRY</t>
  </si>
  <si>
    <t>Turkey Lira</t>
  </si>
  <si>
    <t>TTD</t>
  </si>
  <si>
    <t>Trinidad and Tobago Dollar</t>
  </si>
  <si>
    <t>TVD</t>
  </si>
  <si>
    <t>Tuvalu Dollar</t>
  </si>
  <si>
    <t>TWD</t>
  </si>
  <si>
    <t>Taiwan New Dollar</t>
  </si>
  <si>
    <t>TZS</t>
  </si>
  <si>
    <t>Tanzania Shilling</t>
  </si>
  <si>
    <t>UAH</t>
  </si>
  <si>
    <t>Ukraine Hryvnia</t>
  </si>
  <si>
    <t>UGX</t>
  </si>
  <si>
    <t>Uganda Shilling</t>
  </si>
  <si>
    <t>USD</t>
  </si>
  <si>
    <t>United States Dollar</t>
  </si>
  <si>
    <t>UYU</t>
  </si>
  <si>
    <t>Uruguay Peso</t>
  </si>
  <si>
    <t>UZS</t>
  </si>
  <si>
    <t>Uzbekistan Som</t>
  </si>
  <si>
    <t>VEF</t>
  </si>
  <si>
    <t>Venezuela Bolivar</t>
  </si>
  <si>
    <t>VND</t>
  </si>
  <si>
    <t>Viet Nam Dong</t>
  </si>
  <si>
    <t>VUV</t>
  </si>
  <si>
    <t>Vanuatu Vatu</t>
  </si>
  <si>
    <t>WST</t>
  </si>
  <si>
    <t>Samoa Tala</t>
  </si>
  <si>
    <t>XAF</t>
  </si>
  <si>
    <t>Communauté Financière Africaine (BEAC) CFA Franc BEAC</t>
  </si>
  <si>
    <t>XCD</t>
  </si>
  <si>
    <t>East Caribbean Dollar</t>
  </si>
  <si>
    <t>XDR</t>
  </si>
  <si>
    <t>International Monetary Fund (IMF) Special Drawing Rights</t>
  </si>
  <si>
    <t>XOF</t>
  </si>
  <si>
    <t>Communauté Financière Africaine (BCEAO) Franc</t>
  </si>
  <si>
    <t>XPF</t>
  </si>
  <si>
    <t>Comptoirs Français du Pacifique (CFP) Franc</t>
  </si>
  <si>
    <t>YER</t>
  </si>
  <si>
    <t>Yemen Rial</t>
  </si>
  <si>
    <t>ZAR</t>
  </si>
  <si>
    <t>South Africa Rand</t>
  </si>
  <si>
    <t>ZMW</t>
  </si>
  <si>
    <t>Zambia Kwacha</t>
  </si>
  <si>
    <t>ZWD</t>
  </si>
  <si>
    <t>Zimbabwe Dollar</t>
  </si>
  <si>
    <t>Срочен</t>
  </si>
  <si>
    <t>Безсрочен</t>
  </si>
  <si>
    <t>Currencies</t>
  </si>
  <si>
    <t>Deposits</t>
  </si>
  <si>
    <t>SecurityType</t>
  </si>
  <si>
    <t>Instrument_Type_Group</t>
  </si>
  <si>
    <t>Група 1</t>
  </si>
  <si>
    <t>Група 2</t>
  </si>
  <si>
    <t>Дружество 1</t>
  </si>
  <si>
    <t>Дружество 2</t>
  </si>
  <si>
    <t>Дружество 3</t>
  </si>
  <si>
    <t>Дружество 4</t>
  </si>
  <si>
    <t>Дружество 5</t>
  </si>
  <si>
    <t>Пример:</t>
  </si>
  <si>
    <t>Instrument_49(2)</t>
  </si>
  <si>
    <t>акции без право на глас</t>
  </si>
  <si>
    <t>облигации или др. дългови ЦК</t>
  </si>
  <si>
    <t>дялове на КИС</t>
  </si>
  <si>
    <t>АБПГ</t>
  </si>
  <si>
    <t>ОДДЦК</t>
  </si>
  <si>
    <t>ДКИС</t>
  </si>
  <si>
    <t>инструменти на паричния пазар</t>
  </si>
  <si>
    <t>СПРАВКА ЗА ИНВЕСТИЦИИТЕ НА КИС ПО ЧЛ. 49, АЛ. 2 ОТ ЗДКИСДПКИ</t>
  </si>
  <si>
    <t>Вид финансов
инструмент</t>
  </si>
  <si>
    <t>Акции без право на глас</t>
  </si>
  <si>
    <t>Облигации или др. дългови ЦК</t>
  </si>
  <si>
    <t>ФОРМАЛЕН КОНТОЛ</t>
  </si>
  <si>
    <t>ОТЧЕТ ЗА ФИНАНСОВОТО СЪСТОЯНИЕ</t>
  </si>
  <si>
    <t>Съответствие между общата сума на актива и сумата на пасива в ОФС</t>
  </si>
  <si>
    <t>Сума на актива</t>
  </si>
  <si>
    <t>Сума на пасива</t>
  </si>
  <si>
    <t>РАЗЛИКА</t>
  </si>
  <si>
    <t>Съответствие между общата стойност на паричните средства в ОПП и ОФС</t>
  </si>
  <si>
    <t>ОПП</t>
  </si>
  <si>
    <t>ОФС</t>
  </si>
  <si>
    <t>Парични средства</t>
  </si>
  <si>
    <t>Парични средства по безсрочни депозити</t>
  </si>
  <si>
    <t>ОТЧЕТ ЗА ПРОМЕНИТЕ В СОБСТВЕНИЯ КАПИТАЛ</t>
  </si>
  <si>
    <t>Съответствие между елементите на собствения капитал в ОСК и ОФС</t>
  </si>
  <si>
    <t>ОСК</t>
  </si>
  <si>
    <t>Печалба</t>
  </si>
  <si>
    <t>Загуба</t>
  </si>
  <si>
    <t>1-SB</t>
  </si>
  <si>
    <t>Вземания, свързани с емитиране</t>
  </si>
  <si>
    <t>Парични потоци</t>
  </si>
  <si>
    <t>Собствен капитал</t>
  </si>
  <si>
    <t>Нетекущи нефинансови активи</t>
  </si>
  <si>
    <t xml:space="preserve">ОБЩО нетекущи нефинансови активи: </t>
  </si>
  <si>
    <t>Краткосрочни вземания</t>
  </si>
  <si>
    <t>Краткосрочни задължения</t>
  </si>
  <si>
    <t>Брой дялове към края на отчетния период</t>
  </si>
  <si>
    <t>Брой дялове в началото на отчетния период</t>
  </si>
  <si>
    <t>ОТЧЕТ ЗА ПАРИЧНИТЕ ПОТОЦИ ПО ПРЕКИЯ МЕТОД</t>
  </si>
  <si>
    <t>ОТЧЕТ ЗА ПРОМЕНИТЕ В СОБСТВЕНИЯ  КАПИТАЛ</t>
  </si>
  <si>
    <t>2-OD</t>
  </si>
  <si>
    <t>4-OSK</t>
  </si>
  <si>
    <t>5-DI</t>
  </si>
  <si>
    <t>6-NNA</t>
  </si>
  <si>
    <t>7-RP</t>
  </si>
  <si>
    <t>8-FI</t>
  </si>
  <si>
    <t>9-DEPOZITI</t>
  </si>
  <si>
    <t>10-IG</t>
  </si>
  <si>
    <t>11-INV 49</t>
  </si>
  <si>
    <t>Брой емитирани дялове през отчетния период</t>
  </si>
  <si>
    <t>Брой обратно изкупени дялове през отчетния период</t>
  </si>
  <si>
    <t>Стойност на емитираните дялове през отчетния период (в лева)</t>
  </si>
  <si>
    <t>Стойност на обратно изкупените дялове през отчетния период (в лева)</t>
  </si>
  <si>
    <t>Нетна стойност на активите на един дял в началото на отчетния период (в съответната валута)</t>
  </si>
  <si>
    <t>Нетна стойност на активите на един дял към края на отчетния период (в съответната валута)</t>
  </si>
  <si>
    <t>Разходи/такси за управление към УД (в лева)</t>
  </si>
  <si>
    <t>Разходи/такси към депозитаря (в лева)</t>
  </si>
  <si>
    <t>Разходи/такси към инвестиционни посредници, свързани със сделки с активи от портфейла (в лева)</t>
  </si>
  <si>
    <t>DI.1.0.0.0.0.1</t>
  </si>
  <si>
    <t>DI.1.0.0.0.0.2</t>
  </si>
  <si>
    <t>DI.1.0.0.0.0.3</t>
  </si>
  <si>
    <t>DI.1.0.0.0.0.4</t>
  </si>
  <si>
    <t>DI.1.0.0.0.0.5</t>
  </si>
  <si>
    <t>DI.1.0.0.0.0.6</t>
  </si>
  <si>
    <t>DI.1.0.0.0.0.7</t>
  </si>
  <si>
    <t>DI.1.0.0.0.0.8</t>
  </si>
  <si>
    <t>DI.1.0.0.0.0.9</t>
  </si>
  <si>
    <t>DI.1.0.0.0.0.10</t>
  </si>
  <si>
    <t>DI.1.0.0.0.0.11</t>
  </si>
  <si>
    <t>Стойност</t>
  </si>
  <si>
    <t>DI.1.0.0.0.0.12</t>
  </si>
  <si>
    <t>Валута в която са емитирани дяловете</t>
  </si>
  <si>
    <t>Допълнителна информация</t>
  </si>
  <si>
    <t>Вид финансов инсрумент (8-FI)</t>
  </si>
  <si>
    <t>Категория на финансовия актив (8-FI)</t>
  </si>
  <si>
    <t>Налични/безналични (8-FI)</t>
  </si>
  <si>
    <t>Вид финансов инструмент (10-IG)</t>
  </si>
  <si>
    <t>Вид финансов инструмент (11-INV 49)</t>
  </si>
  <si>
    <t>Държава (8-FI)</t>
  </si>
  <si>
    <t>Вид депозит (9-DEPOZITI)</t>
  </si>
  <si>
    <t>СПРАВКА ЗА  НАРУШЕНИ ИНВЕСТИЦИОННИ ОГРАНИЧЕНИЯ, СЪГЛАСНО ЧЛ. 51 ОТ ЗДКИСДПКИ</t>
  </si>
  <si>
    <t>Нарушено инвестиционно ограничение</t>
  </si>
  <si>
    <t>Дата на нарушението</t>
  </si>
  <si>
    <t>Дата на изтичане на срока по чл. 52 от ЗДКИСДПКИ</t>
  </si>
  <si>
    <t>Причини за нарушението</t>
  </si>
  <si>
    <t>Предприети мерки за отстраняване на нарушението</t>
  </si>
  <si>
    <t>Дата на изтичане на срока по чл. 51 от ЗДКИСДПКИ</t>
  </si>
  <si>
    <t xml:space="preserve">Дата на отстраняване на нарушението </t>
  </si>
  <si>
    <t>3-OPP</t>
  </si>
  <si>
    <t>Валута, в която са емитирани дяловете</t>
  </si>
  <si>
    <t>КИС - ОФС</t>
  </si>
  <si>
    <t>КИС-ОПП</t>
  </si>
  <si>
    <t>КИС-ОСК</t>
  </si>
  <si>
    <t>12-NIO</t>
  </si>
  <si>
    <t>Код на валутата (5-DI) (8-FI) (9-DEPOZITI)</t>
  </si>
  <si>
    <r>
      <rPr>
        <b/>
        <i/>
        <u/>
        <sz val="12"/>
        <rFont val="Times New Roman"/>
        <family val="1"/>
        <charset val="204"/>
      </rPr>
      <t>Забележка:</t>
    </r>
    <r>
      <rPr>
        <u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Загубите следва да се представят с отрицателен знак!</t>
    </r>
  </si>
  <si>
    <r>
      <rPr>
        <b/>
        <i/>
        <u/>
        <sz val="10"/>
        <rFont val="Times New Roman"/>
        <family val="1"/>
        <charset val="204"/>
      </rPr>
      <t>Забележка:</t>
    </r>
    <r>
      <rPr>
        <sz val="10"/>
        <rFont val="Times New Roman"/>
        <family val="1"/>
        <charset val="204"/>
      </rPr>
      <t xml:space="preserve"> Плащанията в колони 2 и 5 да се представят с отрицателен знак!</t>
    </r>
  </si>
  <si>
    <r>
      <rPr>
        <b/>
        <i/>
        <u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Обратното изкупуване, загубата в колона 6, разпределението на печалбата за дивиденти и други по т. 1, покриването на загуби по т. 2, другите изменения по т. 5 (когато са в посока намаление), както и всички намаления по б. "б" се представят с отрицателен знак.</t>
    </r>
  </si>
  <si>
    <t xml:space="preserve"> 6-NNA</t>
  </si>
  <si>
    <t>Общо вземания</t>
  </si>
  <si>
    <t>Общо задължения</t>
  </si>
  <si>
    <t>Обща стойност на финан. инструменти</t>
  </si>
  <si>
    <t>КИС-ДРУГИ КОНТРОЛИ</t>
  </si>
  <si>
    <t>Нетекущи нефинансови активи/Други нетекущи активи</t>
  </si>
  <si>
    <t>Банкови депозити</t>
  </si>
  <si>
    <t>Доходност от началото на годината (в %)</t>
  </si>
  <si>
    <t>Доходност от датата на публичното предлагане (в %)</t>
  </si>
  <si>
    <t>Доходност за последните 12 месеца (в %)</t>
  </si>
  <si>
    <t>Стандартно отклонение (в %)</t>
  </si>
  <si>
    <t>DI.1.0.0.0.0.13</t>
  </si>
  <si>
    <t>DI.1.0.0.0.0.14</t>
  </si>
  <si>
    <t>DI.1.0.0.0.0.15</t>
  </si>
  <si>
    <t>DI.1.0.0.0.0.16</t>
  </si>
  <si>
    <t>Справка № 1 КИС-ОФС</t>
  </si>
  <si>
    <t>Справка № 2 КИС-ОД</t>
  </si>
  <si>
    <t>Справка № З КИС-ОПП</t>
  </si>
  <si>
    <t>Справка № 4 КИС-ОСК</t>
  </si>
  <si>
    <t>Справка № 5 КИС - Доп. информация</t>
  </si>
  <si>
    <t>Справка № 6 КИС-ННА</t>
  </si>
  <si>
    <t>Справка № 7 КИС-ВЗ</t>
  </si>
  <si>
    <t>Справка № 8 КИС-ФИ</t>
  </si>
  <si>
    <t>Справка № 9 КИС-Депозити</t>
  </si>
  <si>
    <t>Справка № 11 КИС-Инвестиции, чл. 49</t>
  </si>
  <si>
    <t>Справка № 12 КИС-Нарушения, чл. 51</t>
  </si>
  <si>
    <t>Справка № 10 КИС-Групи</t>
  </si>
  <si>
    <t>(</t>
  </si>
  <si>
    <r>
      <t>Забележка:</t>
    </r>
    <r>
      <rPr>
        <i/>
        <sz val="12"/>
        <rFont val="Times New Roman"/>
        <family val="1"/>
        <charset val="204"/>
      </rPr>
      <t xml:space="preserve"> 1. Блокираните финансови инструменти се посочват само като блокирани, без да се дублират с останалите.</t>
    </r>
  </si>
  <si>
    <t>Регулиран пазар, на който е допуснат или се търгува</t>
  </si>
  <si>
    <r>
      <t>Индекс на регулиран пазар</t>
    </r>
    <r>
      <rPr>
        <vertAlign val="superscript"/>
        <sz val="10"/>
        <rFont val="Times New Roman"/>
        <family val="1"/>
        <charset val="204"/>
      </rPr>
      <t>3</t>
    </r>
  </si>
  <si>
    <r>
      <t>Рейтинг на емисията</t>
    </r>
    <r>
      <rPr>
        <vertAlign val="superscript"/>
        <sz val="10"/>
        <rFont val="Times New Roman"/>
        <family val="1"/>
        <charset val="204"/>
      </rPr>
      <t>4</t>
    </r>
  </si>
  <si>
    <r>
      <t>Агенция за кредитен рейтинг</t>
    </r>
    <r>
      <rPr>
        <vertAlign val="superscript"/>
        <sz val="10"/>
        <rFont val="Times New Roman"/>
        <family val="1"/>
        <charset val="204"/>
      </rPr>
      <t>4</t>
    </r>
  </si>
  <si>
    <t xml:space="preserve">              3. Колона 8 "Индекс на регулиран пазар" се попълва само в случай, че емитентът/емисията участва в борсов индекс, като се посочва 
                   съответният борсов индекс. В случай на участие в повече от един борсов индекс се посочва по-представителният индекс.</t>
  </si>
  <si>
    <t xml:space="preserve">              4. Колана 9 "Рейтинг на емисията" и колона 10 "Агенция за кредитен рейтинг" се попълват само в случай, че на емисията е присвоен съответен рейтинг.</t>
  </si>
  <si>
    <t>СПРАВКА ЗА БАНКОВИТЕ СРОЧНИ ДЕПОЗИТИ</t>
  </si>
  <si>
    <t>Инвестиции по чл. 38, ал. 1 от ЗДКИСДПКИ</t>
  </si>
  <si>
    <t>Инвестиции по чл. 38, ал. 2 от ЗДКИСДПКИ</t>
  </si>
  <si>
    <t>Общо</t>
  </si>
  <si>
    <t>Общо по ал. 1</t>
  </si>
  <si>
    <t>Общо по ал. 2</t>
  </si>
  <si>
    <r>
      <t xml:space="preserve">              </t>
    </r>
    <r>
      <rPr>
        <i/>
        <sz val="12"/>
        <rFont val="Times New Roman"/>
        <family val="1"/>
        <charset val="204"/>
      </rPr>
      <t>5. Инвестициите по чл. 38, ал. 2 от ЗДКИСДПКИ се представят отделно от тези по  чл. 38, ал. 1 от ЗДКИСДПКИ, като изброяването им започва от ред 201.</t>
    </r>
  </si>
  <si>
    <t xml:space="preserve">              2. В колона 7 се посочва основният регулиран пазар или най-ликвидният регулиран пазар, на който се търгува финансовият инструмент. 
                   Когато финансовият инструмент не е допуснат до търговия на регулиран пазар, колона 7 не се попълва.</t>
  </si>
  <si>
    <t>DI.1.0.0.0.0.17</t>
  </si>
  <si>
    <t xml:space="preserve">Забележка: </t>
  </si>
  <si>
    <t xml:space="preserve">Стойностите към края на отчетния период следва да бъдат съответно към 30.06. и 31.12. на съответната отчетна година. </t>
  </si>
  <si>
    <t>Средногодишна нетна стойност на активите (в лева)*</t>
  </si>
  <si>
    <t>Средногодишна нетна стойност на активите (в съответната валута)*</t>
  </si>
  <si>
    <t>DI.1.0.0.0.0.10.1</t>
  </si>
  <si>
    <t>ДОПЪЛНИТЕЛНА ИНФОРМАЦИЯ ПО ЧЛ. 73 ОТ НАРЕДБА № 44</t>
  </si>
  <si>
    <t>СПРАВКА ЗА  НАРУШЕНИ ИНВЕСТИЦИОННИ ОГРАНИЧЕНИЯ СЪГЛАСНО ЧЛ. 51 ОТ ЗДКИСДПКИ</t>
  </si>
  <si>
    <t>(в евро)</t>
  </si>
  <si>
    <t>Стойност на емитираните дялове през отчетния период (в евро)</t>
  </si>
  <si>
    <t>Стойност на обратно изкупените дялове през отчетния период (в евро)</t>
  </si>
  <si>
    <t>Средногодишна нетна стойност на активите (в евро)*</t>
  </si>
  <si>
    <t>Разходи/такси за управление към УД (в евро)</t>
  </si>
  <si>
    <t>Разходи/такси към депозитаря (в евро)</t>
  </si>
  <si>
    <t>Разходи/такси към инвестиционни посредници, свързани със сделки с активи от портфейла (в евро)</t>
  </si>
  <si>
    <t>* Ред 10 "Средногодишна нетна стойност на активите (в евро)" и Ред 11 "Средногодишна нетна стойност на активите (в съответната валута)" се попълват само към 31.12. на съответната година.</t>
  </si>
  <si>
    <t>(в евро</t>
  </si>
  <si>
    <t>Чиста цена
(евро)</t>
  </si>
  <si>
    <t>Натрупана лихва
(евро)</t>
  </si>
  <si>
    <t>Балансова стойност в началото на отчетния период
(евро)</t>
  </si>
  <si>
    <t>Балансова стойност в края на отчетния период
(евро)</t>
  </si>
  <si>
    <t>Равностойност на депозита в евро</t>
  </si>
  <si>
    <t>Балансова стойност на съответния финансов инструмент
(в евро)</t>
  </si>
  <si>
    <t>Процент на участието в капитала / емисията 
(%)</t>
  </si>
  <si>
    <t>175347973</t>
  </si>
  <si>
    <t>30.06.2026</t>
  </si>
  <si>
    <t>01.01.2026</t>
  </si>
  <si>
    <t>27.07.2026</t>
  </si>
  <si>
    <t>175256096</t>
  </si>
  <si>
    <t>Ивелина Иванова</t>
  </si>
  <si>
    <t>05-1361</t>
  </si>
  <si>
    <t>гр. София, бул. Христофор Колумб 43</t>
  </si>
  <si>
    <t>02/8063750</t>
  </si>
  <si>
    <t>office@ifm.bg</t>
  </si>
  <si>
    <t>Инвест Фонд Мениджмънт АД</t>
  </si>
  <si>
    <t>08-0025</t>
  </si>
  <si>
    <t>Александър Майстер и Стела Желева - Прокурист</t>
  </si>
  <si>
    <t>Главен Счетоводител</t>
  </si>
  <si>
    <t>Инвест Класик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</si>
</sst>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-* #,##0.00\ &quot;лв&quot;_-;\-* #,##0.00\ &quot;лв&quot;_-;_-* &quot;-&quot;??\ &quot;лв&quot;_-;_-@_-"/>
    <numFmt numFmtId="165" formatCode="_-* #,##0\ _€_-;\-* #,##0\ _€_-;_-* &quot;-&quot;\ _€_-;_-@_-"/>
    <numFmt numFmtId="166" formatCode="_-* #,##0.00\ _€_-;\-* #,##0.00\ _€_-;_-* &quot;-&quot;??\ _€_-;_-@_-"/>
    <numFmt numFmtId="167" formatCode="_-* #,##0\ &quot;€&quot;_-;\-* #,##0\ &quot;€&quot;_-;_-* &quot;-&quot;\ &quot;€&quot;_-;_-@_-"/>
    <numFmt numFmtId="168" formatCode="_-* #,##0.00\ &quot;€&quot;_-;\-* #,##0.00\ &quot;€&quot;_-;_-* &quot;-&quot;??\ &quot;€&quot;_-;_-@_-"/>
    <numFmt numFmtId="169" formatCode="dd/mm/yyyy;@"/>
    <numFmt numFmtId="170" formatCode="#,##0.0000"/>
    <numFmt numFmtId="171" formatCode="#,##0.00000"/>
    <numFmt numFmtId="172" formatCode="dd/m/yyyy\ &quot;г.&quot;;@"/>
    <numFmt numFmtId="173" formatCode="#,##0_ ;[Red]\-#,##0\ "/>
    <numFmt numFmtId="174" formatCode="#,##0.0000\ &quot;лв.&quot;"/>
    <numFmt numFmtId="175" formatCode="#,##0.00\ &quot;лв.&quot;"/>
    <numFmt numFmtId="176" formatCode="0.0000%"/>
    <numFmt numFmtId="177" formatCode="dd\.mm\.yyyy\ &quot;г.&quot;;@"/>
    <numFmt numFmtId="178" formatCode="#,##0.0000\ [$€-1]"/>
    <numFmt numFmtId="179" formatCode="#,##0.00\ [$€-1]"/>
  </numFmts>
  <fonts count="37">
    <font>
      <sz val="10"/>
      <name val="Arial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Timok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msCyr"/>
      <charset val="204"/>
    </font>
    <font>
      <i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color indexed="12"/>
      <name val="Arial"/>
      <family val="2"/>
      <charset val="204"/>
    </font>
    <font>
      <i/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trike/>
      <sz val="12"/>
      <name val="Times New Roman"/>
      <family val="1"/>
      <charset val="204"/>
    </font>
    <font>
      <b/>
      <strike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i/>
      <u/>
      <sz val="12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Times New Roman"/>
      <family val="1"/>
      <charset val="204"/>
    </font>
    <font>
      <u/>
      <sz val="12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0000FF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i/>
      <sz val="12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16">
    <xf numFmtId="0" fontId="0" fillId="0" borderId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165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2" fillId="0" borderId="0"/>
    <xf numFmtId="0" fontId="11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9" fillId="0" borderId="0"/>
    <xf numFmtId="0" fontId="2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9" fillId="0" borderId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628">
    <xf numFmtId="0" fontId="0" fillId="0" borderId="0" xfId="0"/>
    <xf numFmtId="0" fontId="17" fillId="0" borderId="1" xfId="180" applyFont="1" applyBorder="1" applyAlignment="1">
      <alignment horizontal="center" vertical="center" wrapText="1"/>
    </xf>
    <xf numFmtId="0" fontId="17" fillId="0" borderId="1" xfId="180" applyFont="1" applyBorder="1" applyAlignment="1">
      <alignment horizontal="centerContinuous" vertical="center" wrapText="1"/>
    </xf>
    <xf numFmtId="0" fontId="15" fillId="0" borderId="1" xfId="180" applyFont="1" applyBorder="1" applyAlignment="1">
      <alignment horizontal="left" wrapText="1"/>
    </xf>
    <xf numFmtId="0" fontId="15" fillId="0" borderId="0" xfId="182" applyFont="1"/>
    <xf numFmtId="0" fontId="17" fillId="0" borderId="1" xfId="180" applyFont="1" applyBorder="1" applyAlignment="1">
      <alignment horizontal="right"/>
    </xf>
    <xf numFmtId="0" fontId="19" fillId="0" borderId="0" xfId="180" applyFont="1" applyAlignment="1">
      <alignment horizontal="left" wrapText="1"/>
    </xf>
    <xf numFmtId="0" fontId="15" fillId="0" borderId="0" xfId="180" applyFont="1" applyAlignment="1">
      <alignment horizontal="center" vertical="center" wrapText="1"/>
    </xf>
    <xf numFmtId="0" fontId="20" fillId="0" borderId="0" xfId="180" applyFont="1" applyAlignment="1">
      <alignment vertical="center" wrapText="1"/>
    </xf>
    <xf numFmtId="0" fontId="20" fillId="0" borderId="0" xfId="180" applyFont="1" applyAlignment="1">
      <alignment horizontal="center" vertical="center" wrapText="1"/>
    </xf>
    <xf numFmtId="0" fontId="15" fillId="0" borderId="0" xfId="180" applyFont="1" applyAlignment="1">
      <alignment horizontal="left" vertical="center" wrapText="1"/>
    </xf>
    <xf numFmtId="0" fontId="15" fillId="0" borderId="0" xfId="182" applyFont="1" applyAlignment="1">
      <alignment horizontal="left" wrapText="1"/>
    </xf>
    <xf numFmtId="0" fontId="15" fillId="0" borderId="0" xfId="180" applyFont="1" applyAlignment="1">
      <alignment horizontal="left" wrapText="1"/>
    </xf>
    <xf numFmtId="0" fontId="17" fillId="0" borderId="0" xfId="180" applyFont="1" applyAlignment="1">
      <alignment horizontal="left" wrapText="1"/>
    </xf>
    <xf numFmtId="0" fontId="17" fillId="9" borderId="0" xfId="180" applyFont="1" applyFill="1" applyAlignment="1">
      <alignment horizontal="right"/>
    </xf>
    <xf numFmtId="1" fontId="17" fillId="0" borderId="0" xfId="180" applyNumberFormat="1" applyFont="1" applyAlignment="1">
      <alignment vertical="center" wrapText="1"/>
    </xf>
    <xf numFmtId="0" fontId="17" fillId="0" borderId="2" xfId="188" applyFont="1" applyBorder="1" applyAlignment="1">
      <alignment horizontal="centerContinuous" vertical="center" wrapText="1"/>
    </xf>
    <xf numFmtId="0" fontId="15" fillId="0" borderId="3" xfId="188" applyFont="1" applyBorder="1" applyAlignment="1">
      <alignment horizontal="centerContinuous" vertical="center" wrapText="1"/>
    </xf>
    <xf numFmtId="0" fontId="17" fillId="0" borderId="4" xfId="188" applyFont="1" applyBorder="1" applyAlignment="1">
      <alignment horizontal="centerContinuous" vertical="center" wrapText="1"/>
    </xf>
    <xf numFmtId="0" fontId="15" fillId="0" borderId="5" xfId="188" applyFont="1" applyBorder="1" applyAlignment="1">
      <alignment horizontal="centerContinuous" vertical="center" wrapText="1"/>
    </xf>
    <xf numFmtId="0" fontId="17" fillId="0" borderId="4" xfId="188" applyFont="1" applyBorder="1" applyAlignment="1">
      <alignment horizontal="centerContinuous" vertical="center"/>
    </xf>
    <xf numFmtId="0" fontId="17" fillId="0" borderId="5" xfId="188" applyFont="1" applyBorder="1" applyAlignment="1">
      <alignment horizontal="centerContinuous" vertical="center"/>
    </xf>
    <xf numFmtId="0" fontId="15" fillId="0" borderId="1" xfId="188" applyFont="1" applyBorder="1" applyAlignment="1">
      <alignment horizontal="right" vertical="center" wrapText="1"/>
    </xf>
    <xf numFmtId="0" fontId="15" fillId="0" borderId="2" xfId="188" applyFont="1" applyBorder="1" applyAlignment="1">
      <alignment horizontal="left" vertical="center" wrapText="1"/>
    </xf>
    <xf numFmtId="0" fontId="15" fillId="0" borderId="3" xfId="188" applyFont="1" applyBorder="1" applyAlignment="1">
      <alignment horizontal="left" vertical="center" wrapText="1"/>
    </xf>
    <xf numFmtId="0" fontId="15" fillId="0" borderId="1" xfId="188" applyFont="1" applyBorder="1" applyAlignment="1">
      <alignment horizontal="right"/>
    </xf>
    <xf numFmtId="0" fontId="15" fillId="0" borderId="2" xfId="188" applyFont="1" applyBorder="1"/>
    <xf numFmtId="0" fontId="15" fillId="0" borderId="3" xfId="188" applyFont="1" applyBorder="1"/>
    <xf numFmtId="0" fontId="15" fillId="0" borderId="6" xfId="188" applyFont="1" applyBorder="1"/>
    <xf numFmtId="0" fontId="15" fillId="0" borderId="7" xfId="188" applyFont="1" applyBorder="1"/>
    <xf numFmtId="0" fontId="15" fillId="0" borderId="0" xfId="79" applyFont="1"/>
    <xf numFmtId="0" fontId="8" fillId="0" borderId="0" xfId="0" applyFont="1"/>
    <xf numFmtId="0" fontId="7" fillId="0" borderId="0" xfId="183" applyFont="1" applyAlignment="1">
      <alignment horizontal="centerContinuous" vertical="center" wrapText="1"/>
    </xf>
    <xf numFmtId="0" fontId="8" fillId="0" borderId="0" xfId="0" applyFont="1" applyAlignment="1">
      <alignment horizontal="centerContinuous" vertical="center"/>
    </xf>
    <xf numFmtId="0" fontId="8" fillId="0" borderId="0" xfId="0" applyFont="1" applyAlignment="1">
      <alignment wrapText="1"/>
    </xf>
    <xf numFmtId="0" fontId="17" fillId="0" borderId="0" xfId="183" applyFont="1" applyAlignment="1" applyProtection="1">
      <alignment horizontal="centerContinuous" vertical="center"/>
      <protection hidden="1"/>
    </xf>
    <xf numFmtId="0" fontId="17" fillId="0" borderId="0" xfId="183" applyFont="1" applyAlignment="1" applyProtection="1">
      <alignment horizontal="center" vertical="center"/>
      <protection hidden="1"/>
    </xf>
    <xf numFmtId="0" fontId="15" fillId="0" borderId="0" xfId="0" applyFont="1"/>
    <xf numFmtId="0" fontId="15" fillId="0" borderId="1" xfId="179" applyFont="1" applyBorder="1" applyAlignment="1">
      <alignment horizontal="center" vertical="center" wrapText="1"/>
    </xf>
    <xf numFmtId="0" fontId="15" fillId="0" borderId="1" xfId="187" applyFont="1" applyBorder="1" applyAlignment="1">
      <alignment horizontal="center" vertical="center" wrapText="1"/>
    </xf>
    <xf numFmtId="0" fontId="15" fillId="0" borderId="1" xfId="187" applyFont="1" applyBorder="1" applyAlignment="1">
      <alignment horizontal="center" vertical="center"/>
    </xf>
    <xf numFmtId="4" fontId="15" fillId="10" borderId="8" xfId="187" applyNumberFormat="1" applyFont="1" applyFill="1" applyBorder="1" applyProtection="1">
      <protection locked="0"/>
    </xf>
    <xf numFmtId="0" fontId="21" fillId="0" borderId="0" xfId="187" applyFont="1"/>
    <xf numFmtId="0" fontId="15" fillId="0" borderId="0" xfId="187" applyFont="1"/>
    <xf numFmtId="0" fontId="15" fillId="0" borderId="0" xfId="181" applyFont="1"/>
    <xf numFmtId="0" fontId="15" fillId="0" borderId="0" xfId="187" applyFont="1" applyProtection="1">
      <protection locked="0"/>
    </xf>
    <xf numFmtId="0" fontId="15" fillId="10" borderId="9" xfId="187" applyFont="1" applyFill="1" applyBorder="1" applyProtection="1">
      <protection locked="0"/>
    </xf>
    <xf numFmtId="0" fontId="15" fillId="10" borderId="9" xfId="187" applyFont="1" applyFill="1" applyBorder="1" applyAlignment="1" applyProtection="1">
      <alignment horizontal="center"/>
      <protection locked="0"/>
    </xf>
    <xf numFmtId="4" fontId="15" fillId="10" borderId="9" xfId="187" applyNumberFormat="1" applyFont="1" applyFill="1" applyBorder="1" applyProtection="1">
      <protection locked="0"/>
    </xf>
    <xf numFmtId="0" fontId="15" fillId="10" borderId="8" xfId="187" applyFont="1" applyFill="1" applyBorder="1" applyProtection="1">
      <protection locked="0"/>
    </xf>
    <xf numFmtId="0" fontId="15" fillId="10" borderId="8" xfId="187" applyFont="1" applyFill="1" applyBorder="1" applyAlignment="1" applyProtection="1">
      <alignment horizontal="center"/>
      <protection locked="0"/>
    </xf>
    <xf numFmtId="49" fontId="15" fillId="10" borderId="8" xfId="187" applyNumberFormat="1" applyFont="1" applyFill="1" applyBorder="1" applyAlignment="1" applyProtection="1">
      <alignment horizontal="center"/>
      <protection locked="0"/>
    </xf>
    <xf numFmtId="4" fontId="15" fillId="10" borderId="9" xfId="187" applyNumberFormat="1" applyFont="1" applyFill="1" applyBorder="1" applyAlignment="1" applyProtection="1">
      <alignment horizontal="center"/>
      <protection locked="0"/>
    </xf>
    <xf numFmtId="4" fontId="15" fillId="10" borderId="8" xfId="187" applyNumberFormat="1" applyFont="1" applyFill="1" applyBorder="1" applyAlignment="1" applyProtection="1">
      <alignment horizontal="center"/>
      <protection locked="0"/>
    </xf>
    <xf numFmtId="0" fontId="15" fillId="0" borderId="0" xfId="0" applyFont="1" applyProtection="1"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15" fillId="0" borderId="0" xfId="0" applyFont="1" applyAlignment="1" applyProtection="1">
      <alignment horizontal="centerContinuous" vertical="center"/>
      <protection hidden="1"/>
    </xf>
    <xf numFmtId="0" fontId="15" fillId="0" borderId="0" xfId="183" applyFont="1" applyAlignment="1" applyProtection="1">
      <alignment horizontal="center" vertical="center"/>
      <protection hidden="1"/>
    </xf>
    <xf numFmtId="0" fontId="17" fillId="0" borderId="0" xfId="183" applyFont="1" applyAlignment="1" applyProtection="1">
      <alignment vertical="center"/>
      <protection hidden="1"/>
    </xf>
    <xf numFmtId="0" fontId="15" fillId="0" borderId="0" xfId="183" applyFont="1" applyAlignment="1" applyProtection="1">
      <alignment vertical="center"/>
      <protection hidden="1"/>
    </xf>
    <xf numFmtId="0" fontId="17" fillId="0" borderId="0" xfId="183" applyFont="1" applyAlignment="1" applyProtection="1">
      <alignment horizontal="left" vertical="center"/>
      <protection hidden="1"/>
    </xf>
    <xf numFmtId="0" fontId="15" fillId="0" borderId="0" xfId="0" applyFont="1" applyAlignment="1" applyProtection="1">
      <alignment vertical="center"/>
      <protection hidden="1"/>
    </xf>
    <xf numFmtId="0" fontId="15" fillId="0" borderId="0" xfId="183" applyFont="1" applyAlignment="1" applyProtection="1">
      <alignment horizontal="left" vertical="center"/>
      <protection hidden="1"/>
    </xf>
    <xf numFmtId="0" fontId="17" fillId="0" borderId="0" xfId="184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17" fillId="0" borderId="1" xfId="183" applyFont="1" applyBorder="1" applyAlignment="1">
      <alignment horizontal="left" vertical="center" wrapText="1"/>
    </xf>
    <xf numFmtId="0" fontId="15" fillId="0" borderId="0" xfId="183" applyFont="1" applyAlignment="1" applyProtection="1">
      <alignment horizontal="right" vertical="center"/>
      <protection hidden="1"/>
    </xf>
    <xf numFmtId="0" fontId="15" fillId="0" borderId="1" xfId="187" applyFont="1" applyBorder="1" applyAlignment="1">
      <alignment horizontal="center" vertical="center" textRotation="90" wrapText="1"/>
    </xf>
    <xf numFmtId="0" fontId="15" fillId="0" borderId="1" xfId="187" applyFont="1" applyBorder="1" applyAlignment="1">
      <alignment horizontal="center" vertical="center" textRotation="90"/>
    </xf>
    <xf numFmtId="171" fontId="15" fillId="10" borderId="9" xfId="187" applyNumberFormat="1" applyFont="1" applyFill="1" applyBorder="1" applyProtection="1">
      <protection locked="0"/>
    </xf>
    <xf numFmtId="0" fontId="8" fillId="11" borderId="1" xfId="183" applyFont="1" applyFill="1" applyBorder="1" applyAlignment="1">
      <alignment horizontal="left" vertical="center" wrapText="1"/>
    </xf>
    <xf numFmtId="0" fontId="17" fillId="0" borderId="0" xfId="183" applyFont="1" applyAlignment="1">
      <alignment horizontal="centerContinuous" vertical="center"/>
    </xf>
    <xf numFmtId="0" fontId="24" fillId="0" borderId="0" xfId="183" applyFont="1" applyAlignment="1">
      <alignment horizontal="centerContinuous" vertical="center"/>
    </xf>
    <xf numFmtId="0" fontId="25" fillId="0" borderId="0" xfId="183" applyFont="1" applyAlignment="1">
      <alignment horizontal="centerContinuous" vertical="center"/>
    </xf>
    <xf numFmtId="0" fontId="15" fillId="0" borderId="0" xfId="0" applyFont="1" applyAlignment="1">
      <alignment horizontal="centerContinuous" vertical="center"/>
    </xf>
    <xf numFmtId="0" fontId="24" fillId="0" borderId="0" xfId="183" applyFont="1" applyAlignment="1">
      <alignment horizontal="centerContinuous" vertical="center" wrapText="1"/>
    </xf>
    <xf numFmtId="0" fontId="25" fillId="0" borderId="0" xfId="183" applyFont="1" applyAlignment="1">
      <alignment horizontal="centerContinuous" vertical="center" wrapText="1"/>
    </xf>
    <xf numFmtId="0" fontId="17" fillId="0" borderId="0" xfId="183" applyFont="1" applyAlignment="1">
      <alignment horizontal="centerContinuous" vertical="center" wrapText="1"/>
    </xf>
    <xf numFmtId="0" fontId="17" fillId="0" borderId="0" xfId="183" applyFont="1" applyAlignment="1" applyProtection="1">
      <alignment horizontal="centerContinuous" vertical="center" wrapText="1"/>
      <protection hidden="1"/>
    </xf>
    <xf numFmtId="0" fontId="15" fillId="0" borderId="1" xfId="180" applyFont="1" applyBorder="1" applyAlignment="1">
      <alignment horizontal="left" wrapText="1" indent="1"/>
    </xf>
    <xf numFmtId="0" fontId="5" fillId="0" borderId="1" xfId="183" applyFont="1" applyBorder="1" applyAlignment="1">
      <alignment horizontal="center" vertical="center" wrapText="1"/>
    </xf>
    <xf numFmtId="0" fontId="5" fillId="11" borderId="1" xfId="183" applyFont="1" applyFill="1" applyBorder="1" applyAlignment="1">
      <alignment horizontal="left" vertical="center" wrapText="1"/>
    </xf>
    <xf numFmtId="0" fontId="17" fillId="0" borderId="0" xfId="185" applyFont="1" applyAlignment="1">
      <alignment horizontal="center" vertical="center" wrapText="1"/>
    </xf>
    <xf numFmtId="0" fontId="17" fillId="0" borderId="1" xfId="185" applyFont="1" applyBorder="1" applyAlignment="1">
      <alignment horizontal="center" vertical="center" wrapText="1"/>
    </xf>
    <xf numFmtId="0" fontId="17" fillId="0" borderId="1" xfId="183" applyFont="1" applyBorder="1" applyAlignment="1">
      <alignment horizontal="center" vertical="center" wrapText="1"/>
    </xf>
    <xf numFmtId="0" fontId="17" fillId="0" borderId="1" xfId="185" applyFont="1" applyBorder="1" applyAlignment="1">
      <alignment vertical="center" wrapText="1"/>
    </xf>
    <xf numFmtId="3" fontId="17" fillId="0" borderId="1" xfId="185" applyNumberFormat="1" applyFont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0" applyFont="1"/>
    <xf numFmtId="0" fontId="4" fillId="0" borderId="0" xfId="183" applyFont="1" applyAlignment="1">
      <alignment horizontal="center" vertical="center" wrapText="1"/>
    </xf>
    <xf numFmtId="0" fontId="4" fillId="0" borderId="0" xfId="183" applyFont="1" applyAlignment="1">
      <alignment vertical="center"/>
    </xf>
    <xf numFmtId="0" fontId="4" fillId="0" borderId="0" xfId="183" applyFont="1" applyAlignment="1">
      <alignment horizontal="center" vertical="center"/>
    </xf>
    <xf numFmtId="0" fontId="4" fillId="0" borderId="0" xfId="183" applyFont="1" applyAlignment="1">
      <alignment horizontal="left" vertical="center"/>
    </xf>
    <xf numFmtId="0" fontId="15" fillId="0" borderId="0" xfId="183" applyFont="1" applyAlignment="1">
      <alignment horizontal="center" vertical="center" wrapText="1"/>
    </xf>
    <xf numFmtId="0" fontId="15" fillId="0" borderId="0" xfId="183" applyFont="1" applyAlignment="1">
      <alignment vertical="center" wrapText="1"/>
    </xf>
    <xf numFmtId="0" fontId="17" fillId="0" borderId="0" xfId="183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7" fillId="0" borderId="0" xfId="183" applyFont="1" applyAlignment="1">
      <alignment horizontal="center" vertical="center" wrapText="1"/>
    </xf>
    <xf numFmtId="0" fontId="17" fillId="0" borderId="0" xfId="184" applyFont="1" applyAlignment="1">
      <alignment horizontal="center" vertical="center" wrapText="1"/>
    </xf>
    <xf numFmtId="14" fontId="17" fillId="0" borderId="1" xfId="183" applyNumberFormat="1" applyFont="1" applyBorder="1" applyAlignment="1">
      <alignment horizontal="center" vertical="center" wrapText="1"/>
    </xf>
    <xf numFmtId="49" fontId="17" fillId="0" borderId="1" xfId="183" applyNumberFormat="1" applyFont="1" applyBorder="1" applyAlignment="1">
      <alignment horizontal="center" vertical="center" wrapText="1"/>
    </xf>
    <xf numFmtId="0" fontId="17" fillId="11" borderId="1" xfId="183" applyFont="1" applyFill="1" applyBorder="1" applyAlignment="1">
      <alignment horizontal="left" vertical="top" wrapText="1"/>
    </xf>
    <xf numFmtId="0" fontId="17" fillId="0" borderId="1" xfId="0" applyFont="1" applyBorder="1"/>
    <xf numFmtId="0" fontId="17" fillId="0" borderId="1" xfId="0" applyFont="1" applyBorder="1" applyAlignment="1">
      <alignment wrapText="1"/>
    </xf>
    <xf numFmtId="0" fontId="15" fillId="0" borderId="0" xfId="0" applyFont="1" applyAlignment="1">
      <alignment wrapText="1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right" wrapText="1"/>
    </xf>
    <xf numFmtId="0" fontId="15" fillId="0" borderId="1" xfId="0" applyFont="1" applyBorder="1"/>
    <xf numFmtId="0" fontId="17" fillId="0" borderId="1" xfId="0" applyFont="1" applyBorder="1" applyAlignment="1">
      <alignment horizontal="right"/>
    </xf>
    <xf numFmtId="0" fontId="15" fillId="0" borderId="0" xfId="0" applyFont="1" applyAlignment="1">
      <alignment horizontal="left"/>
    </xf>
    <xf numFmtId="0" fontId="17" fillId="0" borderId="0" xfId="0" applyFont="1" applyAlignment="1">
      <alignment horizontal="right" wrapText="1"/>
    </xf>
    <xf numFmtId="0" fontId="16" fillId="0" borderId="0" xfId="0" applyFont="1" applyAlignment="1">
      <alignment horizontal="right" vertical="center"/>
    </xf>
    <xf numFmtId="0" fontId="16" fillId="0" borderId="0" xfId="185" applyFont="1" applyAlignment="1">
      <alignment horizontal="center"/>
    </xf>
    <xf numFmtId="0" fontId="15" fillId="0" borderId="1" xfId="0" applyFont="1" applyBorder="1" applyAlignment="1">
      <alignment vertical="center" wrapText="1"/>
    </xf>
    <xf numFmtId="0" fontId="17" fillId="0" borderId="0" xfId="0" applyFont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15" fillId="9" borderId="0" xfId="0" applyFont="1" applyFill="1"/>
    <xf numFmtId="0" fontId="17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 indent="1"/>
    </xf>
    <xf numFmtId="0" fontId="15" fillId="0" borderId="1" xfId="0" applyFont="1" applyBorder="1" applyAlignment="1">
      <alignment horizontal="left" vertical="top" wrapText="1" indent="1"/>
    </xf>
    <xf numFmtId="0" fontId="15" fillId="0" borderId="0" xfId="0" applyFont="1" applyAlignment="1">
      <alignment horizontal="center"/>
    </xf>
    <xf numFmtId="0" fontId="23" fillId="0" borderId="0" xfId="0" applyFont="1" applyAlignment="1">
      <alignment horizontal="left" vertical="center"/>
    </xf>
    <xf numFmtId="0" fontId="18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182" applyFont="1"/>
    <xf numFmtId="0" fontId="16" fillId="0" borderId="0" xfId="182" applyFont="1" applyAlignment="1">
      <alignment horizontal="right"/>
    </xf>
    <xf numFmtId="0" fontId="15" fillId="0" borderId="0" xfId="0" applyFont="1" applyAlignment="1">
      <alignment horizontal="center" vertical="center"/>
    </xf>
    <xf numFmtId="0" fontId="17" fillId="0" borderId="0" xfId="180" applyFont="1" applyAlignment="1">
      <alignment horizontal="center"/>
    </xf>
    <xf numFmtId="0" fontId="17" fillId="0" borderId="0" xfId="183" applyFont="1" applyAlignment="1">
      <alignment vertical="justify"/>
    </xf>
    <xf numFmtId="0" fontId="15" fillId="0" borderId="0" xfId="183" applyFont="1" applyAlignment="1">
      <alignment vertical="top"/>
    </xf>
    <xf numFmtId="0" fontId="17" fillId="0" borderId="0" xfId="180" applyFont="1" applyAlignment="1">
      <alignment vertical="justify"/>
    </xf>
    <xf numFmtId="0" fontId="15" fillId="0" borderId="0" xfId="0" applyFont="1" applyAlignment="1">
      <alignment vertical="justify"/>
    </xf>
    <xf numFmtId="0" fontId="15" fillId="0" borderId="0" xfId="180" applyFont="1" applyAlignment="1">
      <alignment vertical="justify"/>
    </xf>
    <xf numFmtId="0" fontId="15" fillId="0" borderId="0" xfId="180" applyFont="1" applyAlignment="1">
      <alignment vertical="justify" wrapText="1"/>
    </xf>
    <xf numFmtId="0" fontId="15" fillId="0" borderId="0" xfId="183" applyFont="1" applyAlignment="1">
      <alignment vertical="top" wrapText="1"/>
    </xf>
    <xf numFmtId="0" fontId="17" fillId="0" borderId="0" xfId="180" applyFont="1" applyAlignment="1">
      <alignment vertical="justify" wrapText="1"/>
    </xf>
    <xf numFmtId="0" fontId="17" fillId="0" borderId="0" xfId="180" applyFont="1" applyAlignment="1">
      <alignment horizontal="left" vertical="center" wrapText="1"/>
    </xf>
    <xf numFmtId="0" fontId="17" fillId="0" borderId="0" xfId="182" applyFont="1"/>
    <xf numFmtId="0" fontId="15" fillId="0" borderId="1" xfId="182" applyFont="1" applyBorder="1" applyAlignment="1">
      <alignment horizontal="left" wrapText="1" indent="1"/>
    </xf>
    <xf numFmtId="1" fontId="15" fillId="0" borderId="0" xfId="180" applyNumberFormat="1" applyFont="1" applyAlignment="1">
      <alignment vertical="center" wrapText="1"/>
    </xf>
    <xf numFmtId="1" fontId="15" fillId="0" borderId="0" xfId="180" applyNumberFormat="1" applyFont="1" applyAlignment="1">
      <alignment horizontal="left" vertical="center" wrapText="1"/>
    </xf>
    <xf numFmtId="0" fontId="15" fillId="0" borderId="0" xfId="180" applyFont="1"/>
    <xf numFmtId="0" fontId="17" fillId="0" borderId="0" xfId="180" applyFont="1" applyAlignment="1">
      <alignment horizontal="centerContinuous"/>
    </xf>
    <xf numFmtId="0" fontId="10" fillId="0" borderId="0" xfId="0" applyFont="1" applyAlignment="1">
      <alignment vertical="center"/>
    </xf>
    <xf numFmtId="0" fontId="2" fillId="0" borderId="0" xfId="186" applyFont="1" applyAlignment="1">
      <alignment vertical="justify" wrapText="1"/>
    </xf>
    <xf numFmtId="0" fontId="6" fillId="0" borderId="0" xfId="183" applyFont="1" applyAlignment="1">
      <alignment horizontal="left" vertical="justify" wrapText="1"/>
    </xf>
    <xf numFmtId="0" fontId="7" fillId="0" borderId="0" xfId="183" applyFont="1" applyAlignment="1">
      <alignment horizontal="left" vertical="justify" wrapText="1"/>
    </xf>
    <xf numFmtId="0" fontId="7" fillId="0" borderId="0" xfId="183" applyFont="1" applyAlignment="1">
      <alignment horizontal="left" vertical="justify"/>
    </xf>
    <xf numFmtId="0" fontId="5" fillId="0" borderId="0" xfId="0" applyFont="1" applyAlignment="1">
      <alignment vertical="justify"/>
    </xf>
    <xf numFmtId="0" fontId="4" fillId="0" borderId="0" xfId="183" applyFont="1" applyAlignment="1">
      <alignment horizontal="left" vertical="justify"/>
    </xf>
    <xf numFmtId="0" fontId="7" fillId="0" borderId="10" xfId="183" applyFont="1" applyBorder="1" applyAlignment="1">
      <alignment horizontal="left" vertical="justify" wrapText="1"/>
    </xf>
    <xf numFmtId="0" fontId="7" fillId="0" borderId="0" xfId="186" applyFont="1" applyAlignment="1">
      <alignment horizontal="left" vertical="justify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186" applyFont="1" applyBorder="1" applyAlignment="1">
      <alignment horizontal="left" vertical="justify" wrapText="1"/>
    </xf>
    <xf numFmtId="0" fontId="4" fillId="0" borderId="1" xfId="186" applyFont="1" applyBorder="1" applyAlignment="1">
      <alignment horizontal="left" vertical="justify" wrapText="1"/>
    </xf>
    <xf numFmtId="0" fontId="2" fillId="9" borderId="1" xfId="186" applyFont="1" applyFill="1" applyBorder="1" applyAlignment="1">
      <alignment horizontal="left" vertical="justify" wrapText="1"/>
    </xf>
    <xf numFmtId="0" fontId="14" fillId="0" borderId="0" xfId="0" applyFont="1"/>
    <xf numFmtId="0" fontId="4" fillId="0" borderId="0" xfId="186" applyFont="1" applyAlignment="1">
      <alignment horizontal="left" vertical="justify"/>
    </xf>
    <xf numFmtId="0" fontId="5" fillId="0" borderId="0" xfId="0" applyFont="1" applyAlignment="1">
      <alignment horizontal="right" vertical="top"/>
    </xf>
    <xf numFmtId="0" fontId="10" fillId="0" borderId="0" xfId="0" applyFont="1" applyAlignment="1">
      <alignment horizontal="right" vertical="top"/>
    </xf>
    <xf numFmtId="0" fontId="5" fillId="0" borderId="0" xfId="0" applyFont="1" applyAlignment="1">
      <alignment horizontal="left" vertical="center" wrapText="1"/>
    </xf>
    <xf numFmtId="0" fontId="5" fillId="0" borderId="0" xfId="183" applyFont="1" applyAlignment="1">
      <alignment horizontal="left" vertical="center" wrapText="1"/>
    </xf>
    <xf numFmtId="0" fontId="17" fillId="0" borderId="0" xfId="183" applyFont="1" applyAlignment="1">
      <alignment vertical="top" wrapText="1"/>
    </xf>
    <xf numFmtId="0" fontId="15" fillId="0" borderId="0" xfId="185" applyFont="1" applyAlignment="1">
      <alignment horizontal="centerContinuous"/>
    </xf>
    <xf numFmtId="0" fontId="15" fillId="0" borderId="0" xfId="185" applyFont="1"/>
    <xf numFmtId="0" fontId="15" fillId="0" borderId="0" xfId="185" applyFont="1" applyAlignment="1">
      <alignment wrapText="1"/>
    </xf>
    <xf numFmtId="0" fontId="17" fillId="0" borderId="0" xfId="0" applyFont="1" applyAlignment="1">
      <alignment wrapText="1"/>
    </xf>
    <xf numFmtId="0" fontId="17" fillId="0" borderId="0" xfId="183" applyFont="1" applyAlignment="1">
      <alignment horizontal="center" vertical="center"/>
    </xf>
    <xf numFmtId="0" fontId="17" fillId="0" borderId="0" xfId="183" applyFont="1" applyAlignment="1">
      <alignment vertical="center" wrapText="1"/>
    </xf>
    <xf numFmtId="49" fontId="5" fillId="0" borderId="1" xfId="183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172" fontId="15" fillId="0" borderId="0" xfId="183" applyNumberFormat="1" applyFont="1" applyAlignment="1">
      <alignment horizontal="left" vertical="center"/>
    </xf>
    <xf numFmtId="0" fontId="4" fillId="0" borderId="0" xfId="183" applyFont="1" applyAlignment="1" applyProtection="1">
      <alignment horizontal="right" vertical="center"/>
      <protection hidden="1"/>
    </xf>
    <xf numFmtId="0" fontId="4" fillId="0" borderId="0" xfId="183" applyFont="1" applyAlignment="1">
      <alignment horizontal="right" vertical="center"/>
    </xf>
    <xf numFmtId="0" fontId="13" fillId="0" borderId="0" xfId="185" applyFont="1" applyAlignment="1">
      <alignment horizontal="center"/>
    </xf>
    <xf numFmtId="0" fontId="1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/>
    </xf>
    <xf numFmtId="3" fontId="15" fillId="10" borderId="1" xfId="0" applyNumberFormat="1" applyFont="1" applyFill="1" applyBorder="1" applyAlignment="1" applyProtection="1">
      <alignment wrapText="1"/>
      <protection locked="0"/>
    </xf>
    <xf numFmtId="3" fontId="15" fillId="10" borderId="1" xfId="180" applyNumberFormat="1" applyFont="1" applyFill="1" applyBorder="1" applyAlignment="1" applyProtection="1">
      <alignment horizontal="center" vertical="center" wrapText="1"/>
      <protection locked="0"/>
    </xf>
    <xf numFmtId="172" fontId="4" fillId="0" borderId="0" xfId="183" applyNumberFormat="1" applyFont="1" applyAlignment="1">
      <alignment horizontal="left" vertical="center"/>
    </xf>
    <xf numFmtId="172" fontId="4" fillId="0" borderId="0" xfId="183" applyNumberFormat="1" applyFont="1" applyAlignment="1">
      <alignment horizontal="left" vertical="center" wrapText="1"/>
    </xf>
    <xf numFmtId="3" fontId="2" fillId="10" borderId="1" xfId="186" applyNumberFormat="1" applyFont="1" applyFill="1" applyBorder="1" applyAlignment="1" applyProtection="1">
      <alignment horizontal="right" vertical="justify" wrapText="1"/>
      <protection locked="0"/>
    </xf>
    <xf numFmtId="3" fontId="4" fillId="10" borderId="1" xfId="186" applyNumberFormat="1" applyFont="1" applyFill="1" applyBorder="1" applyAlignment="1" applyProtection="1">
      <alignment horizontal="right" vertical="justify"/>
      <protection locked="0"/>
    </xf>
    <xf numFmtId="0" fontId="17" fillId="0" borderId="0" xfId="183" applyFont="1" applyAlignment="1">
      <alignment horizontal="left" vertical="justify" wrapText="1"/>
    </xf>
    <xf numFmtId="0" fontId="5" fillId="0" borderId="0" xfId="0" applyFont="1" applyAlignment="1">
      <alignment horizontal="centerContinuous"/>
    </xf>
    <xf numFmtId="0" fontId="5" fillId="0" borderId="1" xfId="186" applyFont="1" applyBorder="1" applyAlignment="1">
      <alignment horizontal="center" vertical="center" wrapText="1"/>
    </xf>
    <xf numFmtId="0" fontId="6" fillId="11" borderId="1" xfId="183" applyFont="1" applyFill="1" applyBorder="1" applyAlignment="1">
      <alignment horizontal="left" vertical="center" wrapText="1"/>
    </xf>
    <xf numFmtId="3" fontId="15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15" fillId="0" borderId="1" xfId="0" applyNumberFormat="1" applyFont="1" applyBorder="1"/>
    <xf numFmtId="3" fontId="15" fillId="0" borderId="1" xfId="0" applyNumberFormat="1" applyFont="1" applyBorder="1" applyAlignment="1">
      <alignment wrapText="1"/>
    </xf>
    <xf numFmtId="3" fontId="15" fillId="10" borderId="1" xfId="0" applyNumberFormat="1" applyFont="1" applyFill="1" applyBorder="1" applyAlignment="1" applyProtection="1">
      <alignment vertical="center" wrapText="1"/>
      <protection locked="0"/>
    </xf>
    <xf numFmtId="3" fontId="15" fillId="0" borderId="1" xfId="0" applyNumberFormat="1" applyFont="1" applyBorder="1" applyAlignment="1">
      <alignment vertical="center" wrapText="1"/>
    </xf>
    <xf numFmtId="3" fontId="17" fillId="10" borderId="1" xfId="0" applyNumberFormat="1" applyFont="1" applyFill="1" applyBorder="1" applyAlignment="1" applyProtection="1">
      <alignment vertical="center" wrapText="1"/>
      <protection locked="0"/>
    </xf>
    <xf numFmtId="3" fontId="17" fillId="0" borderId="1" xfId="0" applyNumberFormat="1" applyFont="1" applyBorder="1" applyAlignment="1">
      <alignment vertical="center" wrapText="1"/>
    </xf>
    <xf numFmtId="3" fontId="17" fillId="0" borderId="1" xfId="0" applyNumberFormat="1" applyFont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3" fontId="17" fillId="10" borderId="1" xfId="0" applyNumberFormat="1" applyFont="1" applyFill="1" applyBorder="1" applyAlignment="1" applyProtection="1">
      <alignment wrapText="1"/>
      <protection locked="0"/>
    </xf>
    <xf numFmtId="3" fontId="17" fillId="0" borderId="1" xfId="0" applyNumberFormat="1" applyFont="1" applyBorder="1" applyAlignment="1">
      <alignment wrapText="1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right" vertical="center" wrapText="1"/>
    </xf>
    <xf numFmtId="0" fontId="15" fillId="9" borderId="1" xfId="0" applyFont="1" applyFill="1" applyBorder="1" applyAlignment="1">
      <alignment vertical="center" wrapText="1"/>
    </xf>
    <xf numFmtId="0" fontId="17" fillId="0" borderId="0" xfId="0" applyFont="1" applyAlignment="1">
      <alignment vertical="center" wrapText="1"/>
    </xf>
    <xf numFmtId="3" fontId="15" fillId="10" borderId="1" xfId="0" applyNumberFormat="1" applyFont="1" applyFill="1" applyBorder="1" applyProtection="1">
      <protection locked="0"/>
    </xf>
    <xf numFmtId="3" fontId="17" fillId="0" borderId="1" xfId="0" applyNumberFormat="1" applyFont="1" applyBorder="1"/>
    <xf numFmtId="3" fontId="17" fillId="10" borderId="1" xfId="0" applyNumberFormat="1" applyFont="1" applyFill="1" applyBorder="1" applyProtection="1">
      <protection locked="0"/>
    </xf>
    <xf numFmtId="0" fontId="6" fillId="11" borderId="1" xfId="183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left" indent="1"/>
    </xf>
    <xf numFmtId="14" fontId="15" fillId="10" borderId="1" xfId="188" applyNumberFormat="1" applyFont="1" applyFill="1" applyBorder="1" applyAlignment="1" applyProtection="1">
      <alignment horizontal="centerContinuous" vertical="center" wrapText="1"/>
      <protection locked="0"/>
    </xf>
    <xf numFmtId="49" fontId="15" fillId="10" borderId="1" xfId="188" applyNumberFormat="1" applyFont="1" applyFill="1" applyBorder="1" applyAlignment="1" applyProtection="1">
      <alignment horizontal="left" vertical="center" wrapText="1"/>
      <protection locked="0"/>
    </xf>
    <xf numFmtId="49" fontId="15" fillId="10" borderId="1" xfId="188" applyNumberFormat="1" applyFont="1" applyFill="1" applyBorder="1" applyProtection="1">
      <protection locked="0"/>
    </xf>
    <xf numFmtId="0" fontId="17" fillId="0" borderId="1" xfId="0" applyFont="1" applyBorder="1" applyAlignment="1">
      <alignment horizontal="center" vertical="center"/>
    </xf>
    <xf numFmtId="0" fontId="17" fillId="0" borderId="1" xfId="187" applyFont="1" applyBorder="1" applyAlignment="1">
      <alignment horizontal="center" vertical="center" textRotation="90"/>
    </xf>
    <xf numFmtId="0" fontId="17" fillId="0" borderId="1" xfId="187" applyFont="1" applyBorder="1" applyAlignment="1">
      <alignment horizontal="center" vertical="center" wrapText="1"/>
    </xf>
    <xf numFmtId="0" fontId="17" fillId="0" borderId="1" xfId="179" applyFont="1" applyBorder="1" applyAlignment="1">
      <alignment horizontal="center" vertical="center" wrapText="1"/>
    </xf>
    <xf numFmtId="0" fontId="17" fillId="12" borderId="11" xfId="179" applyFont="1" applyFill="1" applyBorder="1" applyAlignment="1">
      <alignment horizontal="center" vertical="center" wrapText="1"/>
    </xf>
    <xf numFmtId="173" fontId="15" fillId="10" borderId="12" xfId="179" applyNumberFormat="1" applyFont="1" applyFill="1" applyBorder="1" applyProtection="1">
      <protection locked="0"/>
    </xf>
    <xf numFmtId="173" fontId="15" fillId="10" borderId="13" xfId="179" applyNumberFormat="1" applyFont="1" applyFill="1" applyBorder="1" applyProtection="1">
      <protection locked="0"/>
    </xf>
    <xf numFmtId="173" fontId="15" fillId="10" borderId="14" xfId="179" applyNumberFormat="1" applyFont="1" applyFill="1" applyBorder="1" applyProtection="1">
      <protection locked="0"/>
    </xf>
    <xf numFmtId="173" fontId="15" fillId="10" borderId="15" xfId="179" applyNumberFormat="1" applyFont="1" applyFill="1" applyBorder="1" applyProtection="1">
      <protection locked="0"/>
    </xf>
    <xf numFmtId="173" fontId="15" fillId="10" borderId="14" xfId="77" applyNumberFormat="1" applyFont="1" applyFill="1" applyBorder="1" applyProtection="1">
      <protection locked="0"/>
    </xf>
    <xf numFmtId="173" fontId="15" fillId="10" borderId="15" xfId="77" applyNumberFormat="1" applyFont="1" applyFill="1" applyBorder="1" applyProtection="1">
      <protection locked="0"/>
    </xf>
    <xf numFmtId="0" fontId="17" fillId="12" borderId="16" xfId="179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3" fontId="15" fillId="0" borderId="1" xfId="0" applyNumberFormat="1" applyFont="1" applyBorder="1" applyAlignment="1">
      <alignment horizontal="right" vertical="center" wrapText="1"/>
    </xf>
    <xf numFmtId="3" fontId="15" fillId="10" borderId="17" xfId="0" applyNumberFormat="1" applyFont="1" applyFill="1" applyBorder="1" applyAlignment="1" applyProtection="1">
      <alignment wrapText="1"/>
      <protection locked="0"/>
    </xf>
    <xf numFmtId="0" fontId="15" fillId="0" borderId="1" xfId="0" applyFont="1" applyBorder="1" applyAlignment="1">
      <alignment horizontal="left" wrapText="1" indent="1"/>
    </xf>
    <xf numFmtId="3" fontId="15" fillId="10" borderId="1" xfId="0" applyNumberFormat="1" applyFont="1" applyFill="1" applyBorder="1" applyAlignment="1" applyProtection="1">
      <alignment horizontal="right" vertical="center"/>
      <protection locked="0"/>
    </xf>
    <xf numFmtId="0" fontId="15" fillId="0" borderId="1" xfId="0" applyFont="1" applyBorder="1" applyAlignment="1">
      <alignment horizontal="left" vertical="center" wrapText="1" indent="3"/>
    </xf>
    <xf numFmtId="0" fontId="33" fillId="0" borderId="0" xfId="187" applyFont="1"/>
    <xf numFmtId="0" fontId="34" fillId="0" borderId="0" xfId="0" applyFont="1" applyAlignment="1">
      <alignment vertical="center" wrapText="1"/>
    </xf>
    <xf numFmtId="0" fontId="15" fillId="10" borderId="1" xfId="187" applyFont="1" applyFill="1" applyBorder="1" applyProtection="1">
      <protection locked="0"/>
    </xf>
    <xf numFmtId="0" fontId="15" fillId="0" borderId="1" xfId="0" applyFont="1" applyBorder="1" applyAlignment="1">
      <alignment horizontal="center" vertical="center" wrapText="1"/>
    </xf>
    <xf numFmtId="171" fontId="15" fillId="10" borderId="8" xfId="187" applyNumberFormat="1" applyFont="1" applyFill="1" applyBorder="1" applyProtection="1">
      <protection locked="0"/>
    </xf>
    <xf numFmtId="0" fontId="15" fillId="0" borderId="1" xfId="0" applyFont="1" applyBorder="1" applyAlignment="1">
      <alignment horizontal="left" indent="3"/>
    </xf>
    <xf numFmtId="0" fontId="15" fillId="19" borderId="0" xfId="187" applyFont="1" applyFill="1"/>
    <xf numFmtId="10" fontId="15" fillId="10" borderId="9" xfId="187" applyNumberFormat="1" applyFont="1" applyFill="1" applyBorder="1" applyAlignment="1" applyProtection="1">
      <alignment horizontal="center"/>
      <protection locked="0"/>
    </xf>
    <xf numFmtId="10" fontId="15" fillId="10" borderId="8" xfId="187" applyNumberFormat="1" applyFont="1" applyFill="1" applyBorder="1" applyAlignment="1" applyProtection="1">
      <alignment horizontal="center"/>
      <protection locked="0"/>
    </xf>
    <xf numFmtId="3" fontId="15" fillId="10" borderId="9" xfId="187" applyNumberFormat="1" applyFont="1" applyFill="1" applyBorder="1" applyAlignment="1" applyProtection="1">
      <alignment horizontal="right"/>
      <protection locked="0"/>
    </xf>
    <xf numFmtId="3" fontId="15" fillId="10" borderId="8" xfId="187" applyNumberFormat="1" applyFont="1" applyFill="1" applyBorder="1" applyAlignment="1" applyProtection="1">
      <alignment horizontal="right"/>
      <protection locked="0"/>
    </xf>
    <xf numFmtId="10" fontId="15" fillId="0" borderId="8" xfId="187" applyNumberFormat="1" applyFont="1" applyBorder="1" applyAlignment="1" applyProtection="1">
      <alignment horizontal="center"/>
      <protection locked="0"/>
    </xf>
    <xf numFmtId="10" fontId="15" fillId="0" borderId="18" xfId="187" applyNumberFormat="1" applyFont="1" applyBorder="1" applyAlignment="1">
      <alignment horizontal="center"/>
    </xf>
    <xf numFmtId="10" fontId="15" fillId="0" borderId="8" xfId="187" applyNumberFormat="1" applyFont="1" applyBorder="1" applyAlignment="1">
      <alignment horizontal="center"/>
    </xf>
    <xf numFmtId="0" fontId="15" fillId="0" borderId="8" xfId="187" applyFont="1" applyBorder="1" applyAlignment="1" applyProtection="1">
      <alignment horizontal="center"/>
      <protection locked="0"/>
    </xf>
    <xf numFmtId="0" fontId="17" fillId="0" borderId="0" xfId="187" applyFont="1" applyAlignment="1">
      <alignment vertical="center" wrapText="1"/>
    </xf>
    <xf numFmtId="3" fontId="15" fillId="10" borderId="9" xfId="187" applyNumberFormat="1" applyFont="1" applyFill="1" applyBorder="1" applyProtection="1">
      <protection locked="0"/>
    </xf>
    <xf numFmtId="10" fontId="15" fillId="10" borderId="9" xfId="187" applyNumberFormat="1" applyFont="1" applyFill="1" applyBorder="1" applyProtection="1">
      <protection locked="0"/>
    </xf>
    <xf numFmtId="10" fontId="15" fillId="10" borderId="8" xfId="187" applyNumberFormat="1" applyFont="1" applyFill="1" applyBorder="1" applyProtection="1">
      <protection locked="0"/>
    </xf>
    <xf numFmtId="3" fontId="15" fillId="10" borderId="1" xfId="187" applyNumberFormat="1" applyFont="1" applyFill="1" applyBorder="1" applyProtection="1">
      <protection locked="0"/>
    </xf>
    <xf numFmtId="0" fontId="21" fillId="20" borderId="0" xfId="187" applyFont="1" applyFill="1"/>
    <xf numFmtId="0" fontId="15" fillId="20" borderId="0" xfId="187" applyFont="1" applyFill="1"/>
    <xf numFmtId="0" fontId="15" fillId="20" borderId="0" xfId="187" applyFont="1" applyFill="1" applyProtection="1">
      <protection locked="0"/>
    </xf>
    <xf numFmtId="0" fontId="21" fillId="19" borderId="0" xfId="187" applyFont="1" applyFill="1"/>
    <xf numFmtId="0" fontId="15" fillId="21" borderId="0" xfId="187" applyFont="1" applyFill="1"/>
    <xf numFmtId="0" fontId="15" fillId="22" borderId="0" xfId="187" applyFont="1" applyFill="1"/>
    <xf numFmtId="0" fontId="33" fillId="23" borderId="0" xfId="187" applyFont="1" applyFill="1"/>
    <xf numFmtId="0" fontId="15" fillId="23" borderId="0" xfId="187" applyFont="1" applyFill="1"/>
    <xf numFmtId="0" fontId="21" fillId="21" borderId="0" xfId="187" applyFont="1" applyFill="1"/>
    <xf numFmtId="0" fontId="21" fillId="24" borderId="0" xfId="187" applyFont="1" applyFill="1"/>
    <xf numFmtId="0" fontId="21" fillId="23" borderId="0" xfId="187" applyFont="1" applyFill="1"/>
    <xf numFmtId="0" fontId="21" fillId="22" borderId="0" xfId="187" applyFont="1" applyFill="1"/>
    <xf numFmtId="0" fontId="15" fillId="22" borderId="0" xfId="187" applyFont="1" applyFill="1" applyProtection="1">
      <protection locked="0"/>
    </xf>
    <xf numFmtId="0" fontId="15" fillId="24" borderId="0" xfId="187" applyFont="1" applyFill="1"/>
    <xf numFmtId="0" fontId="15" fillId="24" borderId="0" xfId="181" applyFont="1" applyFill="1"/>
    <xf numFmtId="0" fontId="15" fillId="12" borderId="19" xfId="179" applyFont="1" applyFill="1" applyBorder="1" applyAlignment="1">
      <alignment horizontal="center" vertical="center" wrapText="1"/>
    </xf>
    <xf numFmtId="0" fontId="15" fillId="12" borderId="19" xfId="186" applyFont="1" applyFill="1" applyBorder="1" applyAlignment="1">
      <alignment horizontal="center" vertical="justify"/>
    </xf>
    <xf numFmtId="0" fontId="15" fillId="0" borderId="9" xfId="187" applyFont="1" applyBorder="1" applyAlignment="1">
      <alignment horizontal="center" textRotation="255"/>
    </xf>
    <xf numFmtId="0" fontId="15" fillId="0" borderId="9" xfId="0" applyFont="1" applyBorder="1" applyAlignment="1">
      <alignment horizontal="center" textRotation="255"/>
    </xf>
    <xf numFmtId="0" fontId="15" fillId="0" borderId="9" xfId="0" applyFont="1" applyBorder="1" applyAlignment="1">
      <alignment horizontal="center" textRotation="255" wrapText="1"/>
    </xf>
    <xf numFmtId="0" fontId="17" fillId="0" borderId="0" xfId="82" applyFont="1" applyAlignment="1" applyProtection="1">
      <alignment horizontal="centerContinuous" vertical="top"/>
      <protection hidden="1"/>
    </xf>
    <xf numFmtId="0" fontId="15" fillId="0" borderId="0" xfId="77" applyFont="1" applyAlignment="1" applyProtection="1">
      <alignment horizontal="centerContinuous"/>
      <protection hidden="1"/>
    </xf>
    <xf numFmtId="0" fontId="15" fillId="0" borderId="0" xfId="77" applyFont="1" applyProtection="1">
      <protection hidden="1"/>
    </xf>
    <xf numFmtId="0" fontId="15" fillId="0" borderId="0" xfId="183" applyFont="1" applyAlignment="1" applyProtection="1">
      <alignment horizontal="centerContinuous" vertical="center"/>
      <protection hidden="1"/>
    </xf>
    <xf numFmtId="173" fontId="15" fillId="13" borderId="2" xfId="77" applyNumberFormat="1" applyFont="1" applyFill="1" applyBorder="1" applyAlignment="1" applyProtection="1">
      <alignment horizontal="right"/>
      <protection hidden="1"/>
    </xf>
    <xf numFmtId="173" fontId="15" fillId="13" borderId="20" xfId="77" applyNumberFormat="1" applyFont="1" applyFill="1" applyBorder="1" applyAlignment="1" applyProtection="1">
      <alignment horizontal="left"/>
      <protection hidden="1"/>
    </xf>
    <xf numFmtId="173" fontId="15" fillId="13" borderId="20" xfId="77" applyNumberFormat="1" applyFont="1" applyFill="1" applyBorder="1" applyAlignment="1" applyProtection="1">
      <alignment horizontal="right"/>
      <protection hidden="1"/>
    </xf>
    <xf numFmtId="173" fontId="15" fillId="0" borderId="6" xfId="77" applyNumberFormat="1" applyFont="1" applyBorder="1" applyAlignment="1" applyProtection="1">
      <alignment horizontal="right"/>
      <protection hidden="1"/>
    </xf>
    <xf numFmtId="173" fontId="15" fillId="0" borderId="10" xfId="77" applyNumberFormat="1" applyFont="1" applyBorder="1" applyAlignment="1" applyProtection="1">
      <alignment horizontal="left"/>
      <protection hidden="1"/>
    </xf>
    <xf numFmtId="173" fontId="15" fillId="0" borderId="10" xfId="77" applyNumberFormat="1" applyFont="1" applyBorder="1" applyAlignment="1" applyProtection="1">
      <alignment horizontal="right"/>
      <protection hidden="1"/>
    </xf>
    <xf numFmtId="173" fontId="15" fillId="0" borderId="0" xfId="77" applyNumberFormat="1" applyFont="1" applyAlignment="1" applyProtection="1">
      <alignment horizontal="right"/>
      <protection hidden="1"/>
    </xf>
    <xf numFmtId="0" fontId="15" fillId="0" borderId="6" xfId="77" applyFont="1" applyBorder="1" applyProtection="1">
      <protection hidden="1"/>
    </xf>
    <xf numFmtId="0" fontId="17" fillId="12" borderId="2" xfId="82" applyFont="1" applyFill="1" applyBorder="1" applyAlignment="1" applyProtection="1">
      <alignment horizontal="centerContinuous" vertical="center" wrapText="1"/>
      <protection hidden="1"/>
    </xf>
    <xf numFmtId="0" fontId="15" fillId="12" borderId="20" xfId="82" applyFont="1" applyFill="1" applyBorder="1" applyAlignment="1" applyProtection="1">
      <alignment horizontal="centerContinuous" vertical="center" wrapText="1"/>
      <protection hidden="1"/>
    </xf>
    <xf numFmtId="0" fontId="15" fillId="12" borderId="3" xfId="82" applyFont="1" applyFill="1" applyBorder="1" applyAlignment="1" applyProtection="1">
      <alignment horizontal="centerContinuous" vertical="center" wrapText="1"/>
      <protection hidden="1"/>
    </xf>
    <xf numFmtId="3" fontId="15" fillId="0" borderId="0" xfId="77" applyNumberFormat="1" applyFont="1" applyProtection="1">
      <protection hidden="1"/>
    </xf>
    <xf numFmtId="3" fontId="15" fillId="0" borderId="7" xfId="77" applyNumberFormat="1" applyFont="1" applyBorder="1" applyProtection="1">
      <protection hidden="1"/>
    </xf>
    <xf numFmtId="0" fontId="17" fillId="0" borderId="4" xfId="77" applyFont="1" applyBorder="1" applyAlignment="1" applyProtection="1">
      <alignment horizontal="left"/>
      <protection hidden="1"/>
    </xf>
    <xf numFmtId="3" fontId="17" fillId="0" borderId="10" xfId="77" applyNumberFormat="1" applyFont="1" applyBorder="1" applyProtection="1">
      <protection hidden="1"/>
    </xf>
    <xf numFmtId="3" fontId="17" fillId="0" borderId="5" xfId="77" applyNumberFormat="1" applyFont="1" applyBorder="1" applyProtection="1">
      <protection hidden="1"/>
    </xf>
    <xf numFmtId="173" fontId="15" fillId="0" borderId="0" xfId="77" applyNumberFormat="1" applyFont="1" applyAlignment="1" applyProtection="1">
      <alignment horizontal="left"/>
      <protection hidden="1"/>
    </xf>
    <xf numFmtId="0" fontId="17" fillId="12" borderId="3" xfId="82" applyFont="1" applyFill="1" applyBorder="1" applyAlignment="1" applyProtection="1">
      <alignment horizontal="centerContinuous" vertical="center" wrapText="1"/>
      <protection hidden="1"/>
    </xf>
    <xf numFmtId="3" fontId="17" fillId="0" borderId="7" xfId="77" applyNumberFormat="1" applyFont="1" applyBorder="1" applyProtection="1">
      <protection hidden="1"/>
    </xf>
    <xf numFmtId="0" fontId="15" fillId="0" borderId="16" xfId="77" applyFont="1" applyBorder="1" applyProtection="1">
      <protection hidden="1"/>
    </xf>
    <xf numFmtId="0" fontId="15" fillId="0" borderId="4" xfId="77" applyFont="1" applyBorder="1" applyProtection="1">
      <protection hidden="1"/>
    </xf>
    <xf numFmtId="3" fontId="15" fillId="0" borderId="10" xfId="77" applyNumberFormat="1" applyFont="1" applyBorder="1" applyProtection="1">
      <protection hidden="1"/>
    </xf>
    <xf numFmtId="0" fontId="17" fillId="0" borderId="0" xfId="77" applyFont="1" applyProtection="1">
      <protection hidden="1"/>
    </xf>
    <xf numFmtId="0" fontId="15" fillId="0" borderId="6" xfId="82" applyFont="1" applyBorder="1" applyAlignment="1" applyProtection="1">
      <alignment horizontal="left" vertical="center"/>
      <protection hidden="1"/>
    </xf>
    <xf numFmtId="3" fontId="15" fillId="0" borderId="0" xfId="82" applyNumberFormat="1" applyFont="1" applyProtection="1">
      <protection hidden="1"/>
    </xf>
    <xf numFmtId="0" fontId="15" fillId="25" borderId="2" xfId="77" applyFont="1" applyFill="1" applyBorder="1" applyProtection="1">
      <protection hidden="1"/>
    </xf>
    <xf numFmtId="0" fontId="15" fillId="25" borderId="20" xfId="77" applyFont="1" applyFill="1" applyBorder="1" applyProtection="1">
      <protection hidden="1"/>
    </xf>
    <xf numFmtId="0" fontId="15" fillId="0" borderId="0" xfId="77" applyFont="1" applyAlignment="1" applyProtection="1">
      <alignment wrapText="1"/>
      <protection hidden="1"/>
    </xf>
    <xf numFmtId="3" fontId="17" fillId="0" borderId="0" xfId="77" applyNumberFormat="1" applyFont="1" applyProtection="1">
      <protection hidden="1"/>
    </xf>
    <xf numFmtId="0" fontId="17" fillId="12" borderId="20" xfId="82" applyFont="1" applyFill="1" applyBorder="1" applyAlignment="1" applyProtection="1">
      <alignment horizontal="centerContinuous" vertical="center" wrapText="1"/>
      <protection hidden="1"/>
    </xf>
    <xf numFmtId="0" fontId="15" fillId="0" borderId="4" xfId="77" applyFont="1" applyBorder="1" applyAlignment="1" applyProtection="1">
      <alignment wrapText="1"/>
      <protection hidden="1"/>
    </xf>
    <xf numFmtId="0" fontId="15" fillId="0" borderId="1" xfId="0" applyFont="1" applyBorder="1" applyAlignment="1">
      <alignment horizontal="center"/>
    </xf>
    <xf numFmtId="0" fontId="15" fillId="11" borderId="1" xfId="183" applyFont="1" applyFill="1" applyBorder="1" applyAlignment="1">
      <alignment horizontal="center" vertical="center" wrapText="1"/>
    </xf>
    <xf numFmtId="0" fontId="17" fillId="11" borderId="1" xfId="183" applyFont="1" applyFill="1" applyBorder="1" applyAlignment="1">
      <alignment horizontal="center" vertical="center" wrapText="1"/>
    </xf>
    <xf numFmtId="0" fontId="15" fillId="0" borderId="1" xfId="180" applyFont="1" applyBorder="1" applyAlignment="1">
      <alignment horizontal="left" vertical="center" wrapText="1"/>
    </xf>
    <xf numFmtId="0" fontId="15" fillId="0" borderId="1" xfId="182" applyFont="1" applyBorder="1" applyAlignment="1">
      <alignment horizontal="left" vertical="center" wrapText="1"/>
    </xf>
    <xf numFmtId="0" fontId="17" fillId="0" borderId="1" xfId="180" applyFont="1" applyBorder="1" applyAlignment="1">
      <alignment horizontal="left" vertical="center"/>
    </xf>
    <xf numFmtId="0" fontId="15" fillId="0" borderId="1" xfId="183" applyFont="1" applyBorder="1" applyAlignment="1">
      <alignment horizontal="left" vertical="center" wrapText="1"/>
    </xf>
    <xf numFmtId="0" fontId="17" fillId="19" borderId="21" xfId="0" applyFont="1" applyFill="1" applyBorder="1" applyAlignment="1">
      <alignment horizontal="center"/>
    </xf>
    <xf numFmtId="0" fontId="17" fillId="19" borderId="1" xfId="0" applyFont="1" applyFill="1" applyBorder="1" applyAlignment="1">
      <alignment horizontal="center"/>
    </xf>
    <xf numFmtId="0" fontId="17" fillId="19" borderId="1" xfId="0" applyFont="1" applyFill="1" applyBorder="1"/>
    <xf numFmtId="3" fontId="17" fillId="19" borderId="22" xfId="0" applyNumberFormat="1" applyFont="1" applyFill="1" applyBorder="1"/>
    <xf numFmtId="0" fontId="15" fillId="19" borderId="21" xfId="0" applyFont="1" applyFill="1" applyBorder="1"/>
    <xf numFmtId="0" fontId="15" fillId="19" borderId="1" xfId="0" applyFont="1" applyFill="1" applyBorder="1"/>
    <xf numFmtId="169" fontId="15" fillId="19" borderId="1" xfId="0" applyNumberFormat="1" applyFont="1" applyFill="1" applyBorder="1"/>
    <xf numFmtId="0" fontId="17" fillId="19" borderId="1" xfId="183" applyFont="1" applyFill="1" applyBorder="1" applyAlignment="1">
      <alignment horizontal="center" vertical="top" wrapText="1"/>
    </xf>
    <xf numFmtId="0" fontId="17" fillId="19" borderId="1" xfId="183" applyFont="1" applyFill="1" applyBorder="1" applyAlignment="1">
      <alignment horizontal="left" vertical="top" wrapText="1"/>
    </xf>
    <xf numFmtId="3" fontId="15" fillId="19" borderId="22" xfId="0" applyNumberFormat="1" applyFont="1" applyFill="1" applyBorder="1"/>
    <xf numFmtId="0" fontId="17" fillId="19" borderId="1" xfId="0" applyFont="1" applyFill="1" applyBorder="1" applyAlignment="1">
      <alignment horizontal="center" wrapText="1"/>
    </xf>
    <xf numFmtId="0" fontId="17" fillId="19" borderId="1" xfId="0" applyFont="1" applyFill="1" applyBorder="1" applyAlignment="1">
      <alignment wrapText="1"/>
    </xf>
    <xf numFmtId="0" fontId="15" fillId="19" borderId="1" xfId="0" applyFont="1" applyFill="1" applyBorder="1" applyAlignment="1">
      <alignment horizontal="center" wrapText="1"/>
    </xf>
    <xf numFmtId="0" fontId="15" fillId="19" borderId="1" xfId="0" applyFont="1" applyFill="1" applyBorder="1" applyAlignment="1">
      <alignment wrapText="1"/>
    </xf>
    <xf numFmtId="0" fontId="15" fillId="19" borderId="1" xfId="0" applyFont="1" applyFill="1" applyBorder="1" applyAlignment="1">
      <alignment horizontal="center" vertical="center" wrapText="1"/>
    </xf>
    <xf numFmtId="0" fontId="15" fillId="19" borderId="1" xfId="0" applyFont="1" applyFill="1" applyBorder="1" applyAlignment="1">
      <alignment horizontal="left" vertical="center" wrapText="1" indent="1"/>
    </xf>
    <xf numFmtId="0" fontId="17" fillId="19" borderId="1" xfId="0" applyFont="1" applyFill="1" applyBorder="1" applyAlignment="1">
      <alignment horizontal="right" wrapText="1"/>
    </xf>
    <xf numFmtId="0" fontId="15" fillId="19" borderId="1" xfId="0" applyFont="1" applyFill="1" applyBorder="1" applyAlignment="1">
      <alignment horizontal="center"/>
    </xf>
    <xf numFmtId="0" fontId="17" fillId="19" borderId="1" xfId="0" applyFont="1" applyFill="1" applyBorder="1" applyAlignment="1">
      <alignment horizontal="right"/>
    </xf>
    <xf numFmtId="0" fontId="15" fillId="19" borderId="1" xfId="0" applyFont="1" applyFill="1" applyBorder="1" applyAlignment="1">
      <alignment horizontal="left" indent="3"/>
    </xf>
    <xf numFmtId="0" fontId="15" fillId="26" borderId="21" xfId="0" applyFont="1" applyFill="1" applyBorder="1"/>
    <xf numFmtId="0" fontId="15" fillId="26" borderId="1" xfId="0" applyFont="1" applyFill="1" applyBorder="1"/>
    <xf numFmtId="169" fontId="15" fillId="26" borderId="1" xfId="0" applyNumberFormat="1" applyFont="1" applyFill="1" applyBorder="1"/>
    <xf numFmtId="0" fontId="17" fillId="26" borderId="1" xfId="0" applyFont="1" applyFill="1" applyBorder="1" applyAlignment="1">
      <alignment horizontal="center"/>
    </xf>
    <xf numFmtId="0" fontId="17" fillId="26" borderId="1" xfId="0" applyFont="1" applyFill="1" applyBorder="1"/>
    <xf numFmtId="3" fontId="15" fillId="26" borderId="22" xfId="0" applyNumberFormat="1" applyFont="1" applyFill="1" applyBorder="1"/>
    <xf numFmtId="0" fontId="17" fillId="26" borderId="1" xfId="0" applyFont="1" applyFill="1" applyBorder="1" applyAlignment="1">
      <alignment horizontal="center" wrapText="1"/>
    </xf>
    <xf numFmtId="0" fontId="17" fillId="26" borderId="1" xfId="0" applyFont="1" applyFill="1" applyBorder="1" applyAlignment="1">
      <alignment wrapText="1"/>
    </xf>
    <xf numFmtId="0" fontId="15" fillId="26" borderId="1" xfId="0" applyFont="1" applyFill="1" applyBorder="1" applyAlignment="1">
      <alignment horizontal="center" wrapText="1"/>
    </xf>
    <xf numFmtId="0" fontId="15" fillId="26" borderId="1" xfId="0" applyFont="1" applyFill="1" applyBorder="1" applyAlignment="1">
      <alignment horizontal="center" vertical="center" wrapText="1"/>
    </xf>
    <xf numFmtId="0" fontId="15" fillId="26" borderId="1" xfId="0" applyFont="1" applyFill="1" applyBorder="1" applyAlignment="1">
      <alignment wrapText="1"/>
    </xf>
    <xf numFmtId="0" fontId="17" fillId="26" borderId="1" xfId="0" applyFont="1" applyFill="1" applyBorder="1" applyAlignment="1">
      <alignment horizontal="right" wrapText="1"/>
    </xf>
    <xf numFmtId="0" fontId="15" fillId="26" borderId="1" xfId="0" applyFont="1" applyFill="1" applyBorder="1" applyAlignment="1">
      <alignment horizontal="left" indent="1"/>
    </xf>
    <xf numFmtId="0" fontId="15" fillId="26" borderId="1" xfId="0" applyFont="1" applyFill="1" applyBorder="1" applyAlignment="1">
      <alignment horizontal="center"/>
    </xf>
    <xf numFmtId="0" fontId="15" fillId="26" borderId="1" xfId="0" applyFont="1" applyFill="1" applyBorder="1" applyAlignment="1">
      <alignment horizontal="left" wrapText="1" indent="1"/>
    </xf>
    <xf numFmtId="0" fontId="17" fillId="26" borderId="1" xfId="0" applyFont="1" applyFill="1" applyBorder="1" applyAlignment="1">
      <alignment horizontal="right"/>
    </xf>
    <xf numFmtId="0" fontId="15" fillId="26" borderId="1" xfId="0" applyFont="1" applyFill="1" applyBorder="1" applyAlignment="1">
      <alignment horizontal="left" wrapText="1"/>
    </xf>
    <xf numFmtId="0" fontId="15" fillId="20" borderId="21" xfId="0" applyFont="1" applyFill="1" applyBorder="1"/>
    <xf numFmtId="0" fontId="15" fillId="20" borderId="1" xfId="0" applyFont="1" applyFill="1" applyBorder="1"/>
    <xf numFmtId="169" fontId="15" fillId="20" borderId="1" xfId="0" applyNumberFormat="1" applyFont="1" applyFill="1" applyBorder="1"/>
    <xf numFmtId="0" fontId="15" fillId="20" borderId="1" xfId="183" applyFont="1" applyFill="1" applyBorder="1" applyAlignment="1">
      <alignment horizontal="center" vertical="center" wrapText="1"/>
    </xf>
    <xf numFmtId="0" fontId="17" fillId="20" borderId="1" xfId="185" applyFont="1" applyFill="1" applyBorder="1" applyAlignment="1">
      <alignment vertical="center" wrapText="1"/>
    </xf>
    <xf numFmtId="3" fontId="15" fillId="20" borderId="22" xfId="0" applyNumberFormat="1" applyFont="1" applyFill="1" applyBorder="1"/>
    <xf numFmtId="0" fontId="17" fillId="20" borderId="1" xfId="183" applyFont="1" applyFill="1" applyBorder="1" applyAlignment="1">
      <alignment horizontal="center" vertical="center" wrapText="1"/>
    </xf>
    <xf numFmtId="0" fontId="17" fillId="20" borderId="1" xfId="0" applyFont="1" applyFill="1" applyBorder="1" applyAlignment="1">
      <alignment vertical="center"/>
    </xf>
    <xf numFmtId="0" fontId="15" fillId="20" borderId="1" xfId="0" applyFont="1" applyFill="1" applyBorder="1" applyAlignment="1">
      <alignment vertical="center" wrapText="1"/>
    </xf>
    <xf numFmtId="0" fontId="17" fillId="20" borderId="1" xfId="0" applyFont="1" applyFill="1" applyBorder="1" applyAlignment="1">
      <alignment horizontal="center" vertical="center" wrapText="1"/>
    </xf>
    <xf numFmtId="0" fontId="17" fillId="20" borderId="1" xfId="0" applyFont="1" applyFill="1" applyBorder="1" applyAlignment="1">
      <alignment vertical="center" wrapText="1"/>
    </xf>
    <xf numFmtId="0" fontId="15" fillId="21" borderId="21" xfId="0" applyFont="1" applyFill="1" applyBorder="1"/>
    <xf numFmtId="0" fontId="15" fillId="21" borderId="1" xfId="0" applyFont="1" applyFill="1" applyBorder="1"/>
    <xf numFmtId="169" fontId="15" fillId="21" borderId="1" xfId="0" applyNumberFormat="1" applyFont="1" applyFill="1" applyBorder="1"/>
    <xf numFmtId="0" fontId="15" fillId="21" borderId="1" xfId="183" applyFont="1" applyFill="1" applyBorder="1" applyAlignment="1">
      <alignment horizontal="center" vertical="center" wrapText="1"/>
    </xf>
    <xf numFmtId="0" fontId="17" fillId="21" borderId="1" xfId="185" applyFont="1" applyFill="1" applyBorder="1" applyAlignment="1">
      <alignment vertical="center" wrapText="1"/>
    </xf>
    <xf numFmtId="3" fontId="15" fillId="21" borderId="22" xfId="0" applyNumberFormat="1" applyFont="1" applyFill="1" applyBorder="1"/>
    <xf numFmtId="0" fontId="17" fillId="21" borderId="1" xfId="183" applyFont="1" applyFill="1" applyBorder="1" applyAlignment="1">
      <alignment horizontal="center" vertical="center" wrapText="1"/>
    </xf>
    <xf numFmtId="0" fontId="17" fillId="21" borderId="1" xfId="0" applyFont="1" applyFill="1" applyBorder="1" applyAlignment="1">
      <alignment vertical="center"/>
    </xf>
    <xf numFmtId="0" fontId="15" fillId="21" borderId="1" xfId="0" applyFont="1" applyFill="1" applyBorder="1" applyAlignment="1">
      <alignment vertical="center" wrapText="1"/>
    </xf>
    <xf numFmtId="0" fontId="15" fillId="21" borderId="1" xfId="0" applyFont="1" applyFill="1" applyBorder="1" applyAlignment="1">
      <alignment horizontal="left" vertical="center" wrapText="1"/>
    </xf>
    <xf numFmtId="0" fontId="17" fillId="21" borderId="1" xfId="0" applyFont="1" applyFill="1" applyBorder="1" applyAlignment="1">
      <alignment horizontal="center" vertical="center" wrapText="1"/>
    </xf>
    <xf numFmtId="0" fontId="17" fillId="21" borderId="1" xfId="0" applyFont="1" applyFill="1" applyBorder="1" applyAlignment="1">
      <alignment vertical="center" wrapText="1"/>
    </xf>
    <xf numFmtId="0" fontId="15" fillId="24" borderId="21" xfId="0" applyFont="1" applyFill="1" applyBorder="1"/>
    <xf numFmtId="0" fontId="15" fillId="24" borderId="1" xfId="0" applyFont="1" applyFill="1" applyBorder="1"/>
    <xf numFmtId="169" fontId="15" fillId="24" borderId="1" xfId="0" applyNumberFormat="1" applyFont="1" applyFill="1" applyBorder="1"/>
    <xf numFmtId="0" fontId="15" fillId="24" borderId="1" xfId="183" applyFont="1" applyFill="1" applyBorder="1" applyAlignment="1">
      <alignment horizontal="left" vertical="center" wrapText="1"/>
    </xf>
    <xf numFmtId="0" fontId="17" fillId="24" borderId="1" xfId="0" applyFont="1" applyFill="1" applyBorder="1" applyAlignment="1">
      <alignment horizontal="left" vertical="center" wrapText="1"/>
    </xf>
    <xf numFmtId="3" fontId="15" fillId="24" borderId="22" xfId="0" applyNumberFormat="1" applyFont="1" applyFill="1" applyBorder="1"/>
    <xf numFmtId="0" fontId="15" fillId="24" borderId="1" xfId="0" applyFont="1" applyFill="1" applyBorder="1" applyAlignment="1">
      <alignment horizontal="left" vertical="center" wrapText="1"/>
    </xf>
    <xf numFmtId="0" fontId="15" fillId="24" borderId="1" xfId="0" applyFont="1" applyFill="1" applyBorder="1" applyAlignment="1">
      <alignment horizontal="left" vertical="center" wrapText="1" indent="2"/>
    </xf>
    <xf numFmtId="0" fontId="17" fillId="24" borderId="1" xfId="183" applyFont="1" applyFill="1" applyBorder="1" applyAlignment="1">
      <alignment horizontal="left" vertical="center" wrapText="1"/>
    </xf>
    <xf numFmtId="0" fontId="15" fillId="21" borderId="1" xfId="183" applyFont="1" applyFill="1" applyBorder="1" applyAlignment="1">
      <alignment horizontal="left" vertical="center" wrapText="1"/>
    </xf>
    <xf numFmtId="0" fontId="17" fillId="21" borderId="1" xfId="186" applyFont="1" applyFill="1" applyBorder="1" applyAlignment="1">
      <alignment horizontal="left" vertical="justify" wrapText="1"/>
    </xf>
    <xf numFmtId="0" fontId="15" fillId="21" borderId="1" xfId="186" applyFont="1" applyFill="1" applyBorder="1" applyAlignment="1">
      <alignment horizontal="left" vertical="justify" wrapText="1"/>
    </xf>
    <xf numFmtId="0" fontId="15" fillId="24" borderId="1" xfId="180" applyFont="1" applyFill="1" applyBorder="1" applyAlignment="1">
      <alignment horizontal="left" vertical="center" wrapText="1"/>
    </xf>
    <xf numFmtId="0" fontId="15" fillId="24" borderId="1" xfId="180" applyFont="1" applyFill="1" applyBorder="1" applyAlignment="1">
      <alignment horizontal="left" wrapText="1"/>
    </xf>
    <xf numFmtId="0" fontId="15" fillId="24" borderId="1" xfId="180" applyFont="1" applyFill="1" applyBorder="1" applyAlignment="1">
      <alignment horizontal="left" wrapText="1" indent="1"/>
    </xf>
    <xf numFmtId="0" fontId="15" fillId="24" borderId="1" xfId="182" applyFont="1" applyFill="1" applyBorder="1" applyAlignment="1">
      <alignment horizontal="left" vertical="center" wrapText="1"/>
    </xf>
    <xf numFmtId="0" fontId="15" fillId="24" borderId="1" xfId="182" applyFont="1" applyFill="1" applyBorder="1" applyAlignment="1">
      <alignment horizontal="left" wrapText="1" indent="1"/>
    </xf>
    <xf numFmtId="0" fontId="17" fillId="24" borderId="1" xfId="180" applyFont="1" applyFill="1" applyBorder="1" applyAlignment="1">
      <alignment horizontal="left" vertical="center"/>
    </xf>
    <xf numFmtId="0" fontId="17" fillId="24" borderId="1" xfId="180" applyFont="1" applyFill="1" applyBorder="1" applyAlignment="1">
      <alignment horizontal="left"/>
    </xf>
    <xf numFmtId="0" fontId="15" fillId="23" borderId="21" xfId="0" applyFont="1" applyFill="1" applyBorder="1"/>
    <xf numFmtId="0" fontId="15" fillId="23" borderId="1" xfId="0" applyFont="1" applyFill="1" applyBorder="1"/>
    <xf numFmtId="169" fontId="15" fillId="23" borderId="1" xfId="0" applyNumberFormat="1" applyFont="1" applyFill="1" applyBorder="1"/>
    <xf numFmtId="0" fontId="17" fillId="23" borderId="1" xfId="183" applyFont="1" applyFill="1" applyBorder="1" applyAlignment="1">
      <alignment horizontal="left" vertical="center" wrapText="1"/>
    </xf>
    <xf numFmtId="0" fontId="17" fillId="23" borderId="1" xfId="0" applyFont="1" applyFill="1" applyBorder="1" applyAlignment="1">
      <alignment horizontal="left" vertical="center" wrapText="1"/>
    </xf>
    <xf numFmtId="3" fontId="15" fillId="23" borderId="22" xfId="0" applyNumberFormat="1" applyFont="1" applyFill="1" applyBorder="1"/>
    <xf numFmtId="0" fontId="15" fillId="23" borderId="1" xfId="183" applyFont="1" applyFill="1" applyBorder="1" applyAlignment="1">
      <alignment horizontal="left" vertical="center" wrapText="1"/>
    </xf>
    <xf numFmtId="0" fontId="15" fillId="23" borderId="1" xfId="0" applyFont="1" applyFill="1" applyBorder="1" applyAlignment="1">
      <alignment horizontal="left" vertical="center" wrapText="1"/>
    </xf>
    <xf numFmtId="0" fontId="15" fillId="23" borderId="1" xfId="0" applyFont="1" applyFill="1" applyBorder="1" applyAlignment="1">
      <alignment horizontal="left" vertical="center" wrapText="1" indent="3"/>
    </xf>
    <xf numFmtId="0" fontId="15" fillId="22" borderId="21" xfId="0" applyFont="1" applyFill="1" applyBorder="1"/>
    <xf numFmtId="0" fontId="15" fillId="22" borderId="1" xfId="0" applyFont="1" applyFill="1" applyBorder="1"/>
    <xf numFmtId="169" fontId="15" fillId="22" borderId="1" xfId="0" applyNumberFormat="1" applyFont="1" applyFill="1" applyBorder="1"/>
    <xf numFmtId="0" fontId="17" fillId="22" borderId="1" xfId="183" applyFont="1" applyFill="1" applyBorder="1" applyAlignment="1">
      <alignment horizontal="left" vertical="center" wrapText="1"/>
    </xf>
    <xf numFmtId="0" fontId="17" fillId="22" borderId="1" xfId="0" applyFont="1" applyFill="1" applyBorder="1" applyAlignment="1">
      <alignment horizontal="left" vertical="top" wrapText="1"/>
    </xf>
    <xf numFmtId="3" fontId="15" fillId="22" borderId="22" xfId="0" applyNumberFormat="1" applyFont="1" applyFill="1" applyBorder="1"/>
    <xf numFmtId="0" fontId="15" fillId="22" borderId="1" xfId="183" applyFont="1" applyFill="1" applyBorder="1" applyAlignment="1">
      <alignment horizontal="left" vertical="center" wrapText="1"/>
    </xf>
    <xf numFmtId="0" fontId="15" fillId="22" borderId="1" xfId="0" applyFont="1" applyFill="1" applyBorder="1" applyAlignment="1">
      <alignment horizontal="left" vertical="top" wrapText="1"/>
    </xf>
    <xf numFmtId="0" fontId="15" fillId="22" borderId="1" xfId="0" applyFont="1" applyFill="1" applyBorder="1" applyAlignment="1">
      <alignment horizontal="left" vertical="top" wrapText="1" indent="1"/>
    </xf>
    <xf numFmtId="0" fontId="15" fillId="22" borderId="23" xfId="0" applyFont="1" applyFill="1" applyBorder="1"/>
    <xf numFmtId="0" fontId="15" fillId="22" borderId="19" xfId="0" applyFont="1" applyFill="1" applyBorder="1"/>
    <xf numFmtId="169" fontId="15" fillId="22" borderId="19" xfId="0" applyNumberFormat="1" applyFont="1" applyFill="1" applyBorder="1"/>
    <xf numFmtId="0" fontId="15" fillId="22" borderId="19" xfId="183" applyFont="1" applyFill="1" applyBorder="1" applyAlignment="1">
      <alignment horizontal="left" vertical="center" wrapText="1"/>
    </xf>
    <xf numFmtId="0" fontId="17" fillId="22" borderId="19" xfId="0" applyFont="1" applyFill="1" applyBorder="1" applyAlignment="1">
      <alignment horizontal="left" vertical="top" wrapText="1"/>
    </xf>
    <xf numFmtId="3" fontId="15" fillId="22" borderId="24" xfId="0" applyNumberFormat="1" applyFont="1" applyFill="1" applyBorder="1"/>
    <xf numFmtId="49" fontId="28" fillId="10" borderId="1" xfId="62" applyNumberFormat="1" applyFont="1" applyFill="1" applyBorder="1" applyAlignment="1" applyProtection="1">
      <protection locked="0"/>
    </xf>
    <xf numFmtId="172" fontId="15" fillId="0" borderId="0" xfId="183" applyNumberFormat="1" applyFont="1" applyAlignment="1">
      <alignment horizontal="left" vertical="center" wrapText="1"/>
    </xf>
    <xf numFmtId="0" fontId="15" fillId="0" borderId="0" xfId="183" applyFont="1" applyAlignment="1">
      <alignment horizontal="right" vertical="center"/>
    </xf>
    <xf numFmtId="0" fontId="15" fillId="0" borderId="0" xfId="183" applyFont="1" applyAlignment="1">
      <alignment vertical="center"/>
    </xf>
    <xf numFmtId="0" fontId="15" fillId="0" borderId="0" xfId="183" applyFont="1" applyAlignment="1">
      <alignment horizontal="left" vertical="center"/>
    </xf>
    <xf numFmtId="0" fontId="15" fillId="0" borderId="1" xfId="183" applyFont="1" applyBorder="1" applyAlignment="1">
      <alignment horizontal="center" vertical="center" wrapText="1"/>
    </xf>
    <xf numFmtId="49" fontId="15" fillId="0" borderId="1" xfId="183" applyNumberFormat="1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right" wrapText="1"/>
    </xf>
    <xf numFmtId="0" fontId="6" fillId="0" borderId="0" xfId="183" applyFont="1" applyAlignment="1">
      <alignment horizontal="centerContinuous" vertical="center"/>
    </xf>
    <xf numFmtId="0" fontId="5" fillId="0" borderId="0" xfId="183" applyFont="1" applyAlignment="1">
      <alignment horizontal="centerContinuous" vertical="center" wrapText="1"/>
    </xf>
    <xf numFmtId="0" fontId="6" fillId="0" borderId="0" xfId="183" applyFont="1" applyAlignment="1">
      <alignment horizontal="centerContinuous" vertical="center" wrapText="1"/>
    </xf>
    <xf numFmtId="0" fontId="5" fillId="0" borderId="0" xfId="0" applyFont="1" applyAlignment="1">
      <alignment horizontal="centerContinuous" vertical="center"/>
    </xf>
    <xf numFmtId="0" fontId="6" fillId="0" borderId="0" xfId="183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183" applyFont="1" applyAlignment="1">
      <alignment vertical="top"/>
    </xf>
    <xf numFmtId="0" fontId="5" fillId="0" borderId="0" xfId="183" applyFont="1" applyAlignment="1">
      <alignment vertical="center" wrapText="1"/>
    </xf>
    <xf numFmtId="0" fontId="5" fillId="0" borderId="0" xfId="183" applyFont="1" applyAlignment="1">
      <alignment horizontal="right" vertical="center"/>
    </xf>
    <xf numFmtId="172" fontId="5" fillId="0" borderId="0" xfId="183" applyNumberFormat="1" applyFont="1" applyAlignment="1">
      <alignment horizontal="left" vertical="center" wrapText="1"/>
    </xf>
    <xf numFmtId="0" fontId="6" fillId="0" borderId="0" xfId="183" applyFont="1" applyAlignment="1">
      <alignment vertical="top" wrapText="1"/>
    </xf>
    <xf numFmtId="0" fontId="5" fillId="0" borderId="0" xfId="183" applyFont="1" applyAlignment="1">
      <alignment vertical="center"/>
    </xf>
    <xf numFmtId="0" fontId="5" fillId="0" borderId="0" xfId="183" applyFont="1" applyAlignment="1">
      <alignment horizontal="left" vertical="center"/>
    </xf>
    <xf numFmtId="0" fontId="5" fillId="0" borderId="0" xfId="184" applyFont="1" applyAlignment="1">
      <alignment horizontal="right" vertical="center" wrapText="1"/>
    </xf>
    <xf numFmtId="0" fontId="10" fillId="0" borderId="0" xfId="185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3" fontId="5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 indent="2"/>
    </xf>
    <xf numFmtId="0" fontId="5" fillId="0" borderId="1" xfId="0" applyFont="1" applyBorder="1"/>
    <xf numFmtId="3" fontId="6" fillId="0" borderId="1" xfId="0" applyNumberFormat="1" applyFont="1" applyBorder="1" applyAlignment="1">
      <alignment horizontal="right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3" fontId="6" fillId="27" borderId="1" xfId="0" applyNumberFormat="1" applyFont="1" applyFill="1" applyBorder="1" applyAlignment="1">
      <alignment horizontal="right" vertical="center" wrapText="1"/>
    </xf>
    <xf numFmtId="3" fontId="6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27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15" fillId="0" borderId="1" xfId="180" applyFont="1" applyBorder="1" applyAlignment="1">
      <alignment horizontal="center"/>
    </xf>
    <xf numFmtId="0" fontId="15" fillId="0" borderId="1" xfId="180" applyFont="1" applyBorder="1" applyAlignment="1">
      <alignment horizontal="centerContinuous"/>
    </xf>
    <xf numFmtId="0" fontId="15" fillId="0" borderId="1" xfId="180" applyFont="1" applyBorder="1" applyAlignment="1">
      <alignment horizontal="center" vertical="center" wrapText="1"/>
    </xf>
    <xf numFmtId="172" fontId="15" fillId="0" borderId="0" xfId="183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right" vertical="top" wrapText="1"/>
    </xf>
    <xf numFmtId="0" fontId="15" fillId="0" borderId="1" xfId="0" applyFont="1" applyBorder="1" applyAlignment="1">
      <alignment horizontal="center" vertical="top" wrapText="1"/>
    </xf>
    <xf numFmtId="0" fontId="17" fillId="0" borderId="0" xfId="0" applyFont="1" applyProtection="1">
      <protection hidden="1"/>
    </xf>
    <xf numFmtId="0" fontId="35" fillId="0" borderId="0" xfId="0" applyFont="1"/>
    <xf numFmtId="3" fontId="15" fillId="0" borderId="0" xfId="0" applyNumberFormat="1" applyFont="1"/>
    <xf numFmtId="3" fontId="15" fillId="0" borderId="0" xfId="0" applyNumberFormat="1" applyFont="1" applyAlignment="1">
      <alignment horizontal="left" vertical="top" wrapText="1"/>
    </xf>
    <xf numFmtId="3" fontId="17" fillId="0" borderId="1" xfId="0" applyNumberFormat="1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left" vertical="top" wrapText="1"/>
    </xf>
    <xf numFmtId="0" fontId="15" fillId="0" borderId="1" xfId="0" applyFont="1" applyBorder="1" applyAlignment="1">
      <alignment horizontal="right" vertical="center" indent="1"/>
    </xf>
    <xf numFmtId="49" fontId="15" fillId="0" borderId="1" xfId="82" applyNumberFormat="1" applyFont="1" applyBorder="1" applyAlignment="1">
      <alignment horizontal="left" vertical="top" wrapText="1"/>
    </xf>
    <xf numFmtId="0" fontId="15" fillId="0" borderId="1" xfId="79" applyFont="1" applyBorder="1"/>
    <xf numFmtId="0" fontId="15" fillId="0" borderId="1" xfId="79" applyFont="1" applyBorder="1" applyAlignment="1">
      <alignment wrapText="1"/>
    </xf>
    <xf numFmtId="164" fontId="17" fillId="0" borderId="0" xfId="61" applyFont="1" applyBorder="1" applyAlignment="1" applyProtection="1">
      <alignment vertical="center"/>
    </xf>
    <xf numFmtId="0" fontId="15" fillId="0" borderId="1" xfId="0" applyFont="1" applyBorder="1" applyAlignment="1">
      <alignment horizontal="left"/>
    </xf>
    <xf numFmtId="0" fontId="15" fillId="0" borderId="1" xfId="186" applyFont="1" applyBorder="1" applyAlignment="1">
      <alignment horizontal="left" vertical="center" wrapText="1"/>
    </xf>
    <xf numFmtId="0" fontId="15" fillId="0" borderId="1" xfId="186" applyFont="1" applyBorder="1" applyAlignment="1">
      <alignment horizontal="left" vertical="justify" wrapText="1"/>
    </xf>
    <xf numFmtId="0" fontId="17" fillId="0" borderId="0" xfId="183" applyFont="1" applyAlignment="1" applyProtection="1">
      <alignment vertical="center" wrapText="1"/>
      <protection hidden="1"/>
    </xf>
    <xf numFmtId="16" fontId="15" fillId="0" borderId="0" xfId="0" applyNumberFormat="1" applyFont="1" applyAlignment="1">
      <alignment wrapText="1"/>
    </xf>
    <xf numFmtId="0" fontId="17" fillId="0" borderId="0" xfId="186" applyFont="1" applyAlignment="1">
      <alignment vertical="justify" wrapText="1"/>
    </xf>
    <xf numFmtId="0" fontId="15" fillId="0" borderId="0" xfId="0" applyFont="1" applyAlignment="1">
      <alignment horizontal="centerContinuous"/>
    </xf>
    <xf numFmtId="0" fontId="15" fillId="0" borderId="0" xfId="183" applyFont="1" applyAlignment="1">
      <alignment horizontal="left" vertical="justify"/>
    </xf>
    <xf numFmtId="0" fontId="17" fillId="0" borderId="9" xfId="186" applyFont="1" applyBorder="1" applyAlignment="1">
      <alignment horizontal="center" vertical="center" wrapText="1"/>
    </xf>
    <xf numFmtId="0" fontId="15" fillId="22" borderId="1" xfId="183" applyFont="1" applyFill="1" applyBorder="1" applyAlignment="1">
      <alignment horizontal="center" vertical="center" wrapText="1"/>
    </xf>
    <xf numFmtId="0" fontId="15" fillId="22" borderId="1" xfId="0" applyFont="1" applyFill="1" applyBorder="1" applyAlignment="1">
      <alignment horizontal="left"/>
    </xf>
    <xf numFmtId="0" fontId="15" fillId="22" borderId="1" xfId="186" applyFont="1" applyFill="1" applyBorder="1" applyAlignment="1">
      <alignment horizontal="left" vertical="center" wrapText="1"/>
    </xf>
    <xf numFmtId="0" fontId="15" fillId="22" borderId="1" xfId="186" applyFont="1" applyFill="1" applyBorder="1" applyAlignment="1">
      <alignment horizontal="left" vertical="justify" wrapText="1"/>
    </xf>
    <xf numFmtId="0" fontId="15" fillId="10" borderId="18" xfId="187" applyFont="1" applyFill="1" applyBorder="1" applyAlignment="1" applyProtection="1">
      <alignment horizontal="center"/>
      <protection locked="0"/>
    </xf>
    <xf numFmtId="49" fontId="15" fillId="10" borderId="18" xfId="187" applyNumberFormat="1" applyFont="1" applyFill="1" applyBorder="1" applyAlignment="1" applyProtection="1">
      <alignment horizontal="center"/>
      <protection locked="0"/>
    </xf>
    <xf numFmtId="49" fontId="15" fillId="10" borderId="1" xfId="187" applyNumberFormat="1" applyFont="1" applyFill="1" applyBorder="1" applyAlignment="1" applyProtection="1">
      <alignment horizontal="center"/>
      <protection locked="0"/>
    </xf>
    <xf numFmtId="0" fontId="36" fillId="0" borderId="25" xfId="0" applyFont="1" applyBorder="1" applyAlignment="1">
      <alignment horizontal="center"/>
    </xf>
    <xf numFmtId="0" fontId="36" fillId="0" borderId="26" xfId="0" applyFont="1" applyBorder="1" applyAlignment="1">
      <alignment horizontal="center"/>
    </xf>
    <xf numFmtId="3" fontId="36" fillId="0" borderId="27" xfId="0" applyNumberFormat="1" applyFont="1" applyBorder="1" applyAlignment="1">
      <alignment horizontal="center"/>
    </xf>
    <xf numFmtId="0" fontId="15" fillId="0" borderId="9" xfId="179" applyFont="1" applyBorder="1" applyAlignment="1">
      <alignment horizontal="center" vertical="center" wrapText="1"/>
    </xf>
    <xf numFmtId="173" fontId="15" fillId="10" borderId="1" xfId="179" applyNumberFormat="1" applyFont="1" applyFill="1" applyBorder="1" applyProtection="1">
      <protection locked="0"/>
    </xf>
    <xf numFmtId="0" fontId="15" fillId="0" borderId="9" xfId="186" applyFont="1" applyBorder="1" applyAlignment="1">
      <alignment horizontal="center" vertical="justify"/>
    </xf>
    <xf numFmtId="0" fontId="17" fillId="0" borderId="11" xfId="179" applyFont="1" applyBorder="1" applyAlignment="1">
      <alignment horizontal="center" vertical="center" wrapText="1"/>
    </xf>
    <xf numFmtId="1" fontId="15" fillId="28" borderId="1" xfId="77" applyNumberFormat="1" applyFont="1" applyFill="1" applyBorder="1" applyProtection="1">
      <protection locked="0"/>
    </xf>
    <xf numFmtId="1" fontId="15" fillId="28" borderId="28" xfId="77" applyNumberFormat="1" applyFont="1" applyFill="1" applyBorder="1" applyProtection="1">
      <protection locked="0"/>
    </xf>
    <xf numFmtId="1" fontId="15" fillId="28" borderId="29" xfId="77" applyNumberFormat="1" applyFont="1" applyFill="1" applyBorder="1" applyProtection="1">
      <protection locked="0"/>
    </xf>
    <xf numFmtId="0" fontId="15" fillId="28" borderId="1" xfId="0" applyFont="1" applyFill="1" applyBorder="1" applyAlignment="1" applyProtection="1">
      <alignment horizontal="right"/>
      <protection locked="0"/>
    </xf>
    <xf numFmtId="0" fontId="23" fillId="0" borderId="0" xfId="0" applyFont="1" applyAlignment="1">
      <alignment horizontal="right"/>
    </xf>
    <xf numFmtId="3" fontId="2" fillId="29" borderId="1" xfId="186" applyNumberFormat="1" applyFont="1" applyFill="1" applyBorder="1" applyAlignment="1" applyProtection="1">
      <alignment horizontal="right" vertical="justify"/>
      <protection locked="0"/>
    </xf>
    <xf numFmtId="0" fontId="16" fillId="0" borderId="0" xfId="0" applyFont="1"/>
    <xf numFmtId="176" fontId="15" fillId="10" borderId="13" xfId="179" applyNumberFormat="1" applyFont="1" applyFill="1" applyBorder="1" applyProtection="1">
      <protection locked="0"/>
    </xf>
    <xf numFmtId="176" fontId="15" fillId="10" borderId="15" xfId="179" applyNumberFormat="1" applyFont="1" applyFill="1" applyBorder="1" applyProtection="1">
      <protection locked="0"/>
    </xf>
    <xf numFmtId="176" fontId="15" fillId="10" borderId="15" xfId="77" applyNumberFormat="1" applyFont="1" applyFill="1" applyBorder="1" applyProtection="1">
      <protection locked="0"/>
    </xf>
    <xf numFmtId="177" fontId="15" fillId="10" borderId="1" xfId="179" applyNumberFormat="1" applyFont="1" applyFill="1" applyBorder="1" applyProtection="1">
      <protection locked="0"/>
    </xf>
    <xf numFmtId="10" fontId="15" fillId="28" borderId="1" xfId="0" applyNumberFormat="1" applyFont="1" applyFill="1" applyBorder="1" applyAlignment="1" applyProtection="1">
      <alignment horizontal="right"/>
      <protection locked="0"/>
    </xf>
    <xf numFmtId="170" fontId="15" fillId="28" borderId="1" xfId="0" applyNumberFormat="1" applyFont="1" applyFill="1" applyBorder="1" applyAlignment="1" applyProtection="1">
      <alignment horizontal="right"/>
      <protection locked="0"/>
    </xf>
    <xf numFmtId="0" fontId="17" fillId="0" borderId="9" xfId="0" applyFont="1" applyBorder="1" applyAlignment="1">
      <alignment horizontal="center"/>
    </xf>
    <xf numFmtId="0" fontId="15" fillId="22" borderId="1" xfId="0" applyFont="1" applyFill="1" applyBorder="1" applyAlignment="1" applyProtection="1">
      <alignment horizontal="right"/>
      <protection locked="0"/>
    </xf>
    <xf numFmtId="170" fontId="15" fillId="22" borderId="1" xfId="0" applyNumberFormat="1" applyFont="1" applyFill="1" applyBorder="1" applyAlignment="1" applyProtection="1">
      <alignment horizontal="right"/>
      <protection locked="0"/>
    </xf>
    <xf numFmtId="174" fontId="15" fillId="22" borderId="1" xfId="0" applyNumberFormat="1" applyFont="1" applyFill="1" applyBorder="1" applyAlignment="1" applyProtection="1">
      <alignment horizontal="right"/>
      <protection locked="0"/>
    </xf>
    <xf numFmtId="175" fontId="15" fillId="22" borderId="1" xfId="0" applyNumberFormat="1" applyFont="1" applyFill="1" applyBorder="1" applyAlignment="1" applyProtection="1">
      <alignment horizontal="right"/>
      <protection locked="0"/>
    </xf>
    <xf numFmtId="10" fontId="15" fillId="22" borderId="1" xfId="0" applyNumberFormat="1" applyFont="1" applyFill="1" applyBorder="1" applyAlignment="1" applyProtection="1">
      <alignment horizontal="right"/>
      <protection locked="0"/>
    </xf>
    <xf numFmtId="3" fontId="17" fillId="0" borderId="1" xfId="0" applyNumberFormat="1" applyFont="1" applyBorder="1" applyAlignment="1">
      <alignment horizontal="right" wrapText="1"/>
    </xf>
    <xf numFmtId="3" fontId="17" fillId="0" borderId="1" xfId="0" applyNumberFormat="1" applyFont="1" applyBorder="1" applyAlignment="1">
      <alignment horizontal="right"/>
    </xf>
    <xf numFmtId="3" fontId="2" fillId="0" borderId="1" xfId="186" applyNumberFormat="1" applyFont="1" applyBorder="1" applyAlignment="1">
      <alignment horizontal="right" vertical="justify" wrapText="1"/>
    </xf>
    <xf numFmtId="3" fontId="2" fillId="0" borderId="1" xfId="186" applyNumberFormat="1" applyFont="1" applyBorder="1" applyAlignment="1">
      <alignment horizontal="right" vertical="justify"/>
    </xf>
    <xf numFmtId="3" fontId="4" fillId="0" borderId="1" xfId="186" applyNumberFormat="1" applyFont="1" applyBorder="1" applyAlignment="1">
      <alignment horizontal="right" vertical="justify"/>
    </xf>
    <xf numFmtId="3" fontId="4" fillId="0" borderId="1" xfId="186" applyNumberFormat="1" applyFont="1" applyBorder="1" applyAlignment="1">
      <alignment horizontal="right" vertical="center"/>
    </xf>
    <xf numFmtId="3" fontId="2" fillId="0" borderId="1" xfId="186" applyNumberFormat="1" applyFont="1" applyBorder="1" applyAlignment="1">
      <alignment horizontal="right" vertical="center"/>
    </xf>
    <xf numFmtId="3" fontId="15" fillId="0" borderId="30" xfId="180" applyNumberFormat="1" applyFont="1" applyBorder="1" applyAlignment="1">
      <alignment horizontal="right" vertical="center" wrapText="1"/>
    </xf>
    <xf numFmtId="3" fontId="15" fillId="0" borderId="30" xfId="180" applyNumberFormat="1" applyFont="1" applyBorder="1" applyAlignment="1">
      <alignment horizontal="center" vertical="center" wrapText="1"/>
    </xf>
    <xf numFmtId="3" fontId="15" fillId="0" borderId="1" xfId="180" applyNumberFormat="1" applyFont="1" applyBorder="1" applyAlignment="1">
      <alignment vertical="center" wrapText="1"/>
    </xf>
    <xf numFmtId="10" fontId="15" fillId="0" borderId="9" xfId="187" applyNumberFormat="1" applyFont="1" applyBorder="1"/>
    <xf numFmtId="10" fontId="15" fillId="0" borderId="1" xfId="187" applyNumberFormat="1" applyFont="1" applyBorder="1"/>
    <xf numFmtId="0" fontId="15" fillId="22" borderId="9" xfId="187" applyFont="1" applyFill="1" applyBorder="1" applyAlignment="1">
      <alignment horizontal="center" vertical="center"/>
    </xf>
    <xf numFmtId="0" fontId="15" fillId="22" borderId="8" xfId="187" applyFont="1" applyFill="1" applyBorder="1"/>
    <xf numFmtId="0" fontId="15" fillId="0" borderId="0" xfId="187" applyFont="1" applyAlignment="1">
      <alignment horizontal="center"/>
    </xf>
    <xf numFmtId="3" fontId="15" fillId="0" borderId="0" xfId="187" applyNumberFormat="1" applyFont="1" applyAlignment="1">
      <alignment horizontal="right"/>
    </xf>
    <xf numFmtId="49" fontId="15" fillId="0" borderId="0" xfId="187" applyNumberFormat="1" applyFont="1" applyAlignment="1">
      <alignment horizontal="center"/>
    </xf>
    <xf numFmtId="171" fontId="15" fillId="0" borderId="0" xfId="187" applyNumberFormat="1" applyFont="1"/>
    <xf numFmtId="4" fontId="15" fillId="0" borderId="0" xfId="187" applyNumberFormat="1" applyFont="1"/>
    <xf numFmtId="3" fontId="15" fillId="0" borderId="0" xfId="187" applyNumberFormat="1" applyFont="1"/>
    <xf numFmtId="176" fontId="15" fillId="0" borderId="0" xfId="187" applyNumberFormat="1" applyFont="1"/>
    <xf numFmtId="4" fontId="15" fillId="0" borderId="0" xfId="187" applyNumberFormat="1" applyFont="1" applyAlignment="1">
      <alignment horizontal="center"/>
    </xf>
    <xf numFmtId="10" fontId="17" fillId="0" borderId="0" xfId="187" applyNumberFormat="1" applyFont="1"/>
    <xf numFmtId="10" fontId="17" fillId="0" borderId="8" xfId="187" applyNumberFormat="1" applyFont="1" applyBorder="1"/>
    <xf numFmtId="0" fontId="15" fillId="22" borderId="8" xfId="187" applyFont="1" applyFill="1" applyBorder="1" applyAlignment="1">
      <alignment horizontal="center"/>
    </xf>
    <xf numFmtId="3" fontId="15" fillId="22" borderId="8" xfId="187" applyNumberFormat="1" applyFont="1" applyFill="1" applyBorder="1" applyAlignment="1">
      <alignment horizontal="right"/>
    </xf>
    <xf numFmtId="49" fontId="15" fillId="22" borderId="8" xfId="187" applyNumberFormat="1" applyFont="1" applyFill="1" applyBorder="1" applyAlignment="1">
      <alignment horizontal="center"/>
    </xf>
    <xf numFmtId="171" fontId="15" fillId="22" borderId="8" xfId="187" applyNumberFormat="1" applyFont="1" applyFill="1" applyBorder="1"/>
    <xf numFmtId="4" fontId="15" fillId="22" borderId="8" xfId="187" applyNumberFormat="1" applyFont="1" applyFill="1" applyBorder="1"/>
    <xf numFmtId="4" fontId="15" fillId="22" borderId="8" xfId="187" applyNumberFormat="1" applyFont="1" applyFill="1" applyBorder="1" applyAlignment="1">
      <alignment horizontal="center"/>
    </xf>
    <xf numFmtId="10" fontId="15" fillId="0" borderId="0" xfId="0" applyNumberFormat="1" applyFont="1"/>
    <xf numFmtId="4" fontId="17" fillId="0" borderId="8" xfId="187" applyNumberFormat="1" applyFont="1" applyBorder="1"/>
    <xf numFmtId="10" fontId="15" fillId="22" borderId="8" xfId="187" applyNumberFormat="1" applyFont="1" applyFill="1" applyBorder="1"/>
    <xf numFmtId="4" fontId="17" fillId="0" borderId="0" xfId="187" applyNumberFormat="1" applyFont="1"/>
    <xf numFmtId="4" fontId="17" fillId="29" borderId="0" xfId="0" applyNumberFormat="1" applyFont="1" applyFill="1"/>
    <xf numFmtId="10" fontId="17" fillId="29" borderId="0" xfId="0" applyNumberFormat="1" applyFont="1" applyFill="1"/>
    <xf numFmtId="0" fontId="23" fillId="0" borderId="0" xfId="0" applyFont="1"/>
    <xf numFmtId="14" fontId="15" fillId="10" borderId="1" xfId="188" quotePrefix="1" applyNumberFormat="1" applyFont="1" applyFill="1" applyBorder="1" applyAlignment="1" applyProtection="1">
      <alignment horizontal="centerContinuous" vertical="center" wrapText="1"/>
      <protection locked="0"/>
    </xf>
    <xf numFmtId="178" fontId="15" fillId="28" borderId="1" xfId="0" applyNumberFormat="1" applyFont="1" applyFill="1" applyBorder="1" applyAlignment="1" applyProtection="1">
      <alignment horizontal="right"/>
      <protection locked="0"/>
    </xf>
    <xf numFmtId="179" fontId="15" fillId="28" borderId="1" xfId="0" applyNumberFormat="1" applyFont="1" applyFill="1" applyBorder="1" applyAlignment="1" applyProtection="1">
      <alignment horizontal="right"/>
      <protection locked="0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9" xfId="186" applyFont="1" applyBorder="1" applyAlignment="1">
      <alignment horizontal="center" vertical="center" wrapText="1"/>
    </xf>
    <xf numFmtId="0" fontId="2" fillId="0" borderId="30" xfId="186" applyFont="1" applyBorder="1" applyAlignment="1">
      <alignment horizontal="center" vertical="center" wrapText="1"/>
    </xf>
    <xf numFmtId="0" fontId="2" fillId="0" borderId="16" xfId="186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2" fillId="0" borderId="17" xfId="186" applyFont="1" applyBorder="1" applyAlignment="1">
      <alignment horizontal="center" vertical="center" wrapText="1"/>
    </xf>
    <xf numFmtId="0" fontId="2" fillId="0" borderId="32" xfId="186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164" fontId="17" fillId="0" borderId="0" xfId="61" applyFont="1" applyFill="1" applyBorder="1" applyAlignment="1" applyProtection="1">
      <alignment horizontal="center" vertical="center"/>
    </xf>
    <xf numFmtId="0" fontId="17" fillId="0" borderId="0" xfId="183" applyFont="1" applyAlignment="1" applyProtection="1">
      <alignment horizontal="center" vertical="center"/>
      <protection hidden="1"/>
    </xf>
    <xf numFmtId="0" fontId="17" fillId="0" borderId="0" xfId="183" applyFont="1" applyAlignment="1" applyProtection="1">
      <alignment horizontal="center" vertical="center" wrapText="1"/>
      <protection hidden="1"/>
    </xf>
    <xf numFmtId="0" fontId="17" fillId="0" borderId="9" xfId="180" applyFont="1" applyBorder="1" applyAlignment="1">
      <alignment horizontal="center" vertical="center" wrapText="1"/>
    </xf>
    <xf numFmtId="0" fontId="17" fillId="0" borderId="30" xfId="180" applyFont="1" applyBorder="1" applyAlignment="1">
      <alignment horizontal="center" vertical="center" wrapText="1"/>
    </xf>
    <xf numFmtId="0" fontId="17" fillId="0" borderId="1" xfId="18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 inden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/>
    </xf>
    <xf numFmtId="0" fontId="17" fillId="0" borderId="17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3" fontId="17" fillId="0" borderId="9" xfId="0" applyNumberFormat="1" applyFont="1" applyBorder="1" applyAlignment="1">
      <alignment horizontal="center" vertical="center" wrapText="1"/>
    </xf>
    <xf numFmtId="3" fontId="17" fillId="0" borderId="30" xfId="0" applyNumberFormat="1" applyFont="1" applyBorder="1" applyAlignment="1">
      <alignment horizontal="center" vertical="center" wrapText="1"/>
    </xf>
    <xf numFmtId="3" fontId="17" fillId="0" borderId="17" xfId="0" applyNumberFormat="1" applyFont="1" applyBorder="1" applyAlignment="1">
      <alignment horizontal="center" vertical="center" wrapText="1"/>
    </xf>
    <xf numFmtId="3" fontId="17" fillId="0" borderId="31" xfId="0" applyNumberFormat="1" applyFont="1" applyBorder="1" applyAlignment="1">
      <alignment horizontal="center" vertical="center" wrapText="1"/>
    </xf>
    <xf numFmtId="3" fontId="17" fillId="0" borderId="32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5" fillId="0" borderId="9" xfId="187" applyFont="1" applyBorder="1" applyAlignment="1">
      <alignment horizontal="center" vertical="center" textRotation="90"/>
    </xf>
    <xf numFmtId="0" fontId="15" fillId="0" borderId="30" xfId="187" applyFont="1" applyBorder="1" applyAlignment="1">
      <alignment horizontal="center" vertical="center" textRotation="90"/>
    </xf>
    <xf numFmtId="0" fontId="15" fillId="0" borderId="1" xfId="179" applyFont="1" applyBorder="1" applyAlignment="1">
      <alignment horizontal="center" vertical="center" wrapText="1"/>
    </xf>
    <xf numFmtId="0" fontId="17" fillId="0" borderId="17" xfId="179" applyFont="1" applyBorder="1" applyAlignment="1">
      <alignment horizontal="center" vertical="center"/>
    </xf>
    <xf numFmtId="0" fontId="17" fillId="0" borderId="31" xfId="179" applyFont="1" applyBorder="1" applyAlignment="1">
      <alignment horizontal="center" vertical="center"/>
    </xf>
    <xf numFmtId="0" fontId="17" fillId="0" borderId="32" xfId="179" applyFont="1" applyBorder="1" applyAlignment="1">
      <alignment horizontal="center" vertical="center"/>
    </xf>
    <xf numFmtId="0" fontId="15" fillId="0" borderId="9" xfId="179" applyFont="1" applyBorder="1" applyAlignment="1">
      <alignment horizontal="center" vertical="center" wrapText="1"/>
    </xf>
    <xf numFmtId="0" fontId="15" fillId="0" borderId="30" xfId="179" applyFont="1" applyBorder="1" applyAlignment="1">
      <alignment horizontal="center" vertical="center" wrapText="1"/>
    </xf>
    <xf numFmtId="0" fontId="17" fillId="0" borderId="17" xfId="187" applyFont="1" applyBorder="1" applyAlignment="1">
      <alignment horizontal="center" vertical="center"/>
    </xf>
    <xf numFmtId="0" fontId="17" fillId="0" borderId="31" xfId="187" applyFont="1" applyBorder="1" applyAlignment="1">
      <alignment horizontal="center" vertical="center"/>
    </xf>
    <xf numFmtId="0" fontId="17" fillId="0" borderId="32" xfId="187" applyFont="1" applyBorder="1" applyAlignment="1">
      <alignment horizontal="center" vertical="center"/>
    </xf>
    <xf numFmtId="0" fontId="17" fillId="0" borderId="0" xfId="187" applyFont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0" fontId="17" fillId="0" borderId="0" xfId="183" applyFont="1" applyAlignment="1" applyProtection="1">
      <alignment horizontal="left" vertical="center" indent="31"/>
      <protection hidden="1"/>
    </xf>
    <xf numFmtId="0" fontId="17" fillId="0" borderId="0" xfId="183" applyFont="1" applyAlignment="1" applyProtection="1">
      <alignment horizontal="left" vertical="center" indent="28"/>
      <protection hidden="1"/>
    </xf>
    <xf numFmtId="0" fontId="17" fillId="12" borderId="11" xfId="179" applyFont="1" applyFill="1" applyBorder="1" applyAlignment="1">
      <alignment horizontal="center" vertical="center" textRotation="90" wrapText="1"/>
    </xf>
    <xf numFmtId="0" fontId="17" fillId="12" borderId="30" xfId="179" applyFont="1" applyFill="1" applyBorder="1" applyAlignment="1">
      <alignment horizontal="center" vertical="center" textRotation="90" wrapText="1"/>
    </xf>
    <xf numFmtId="0" fontId="17" fillId="12" borderId="11" xfId="179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7" fillId="12" borderId="33" xfId="179" applyFont="1" applyFill="1" applyBorder="1" applyAlignment="1">
      <alignment horizontal="center" vertical="center" wrapText="1"/>
    </xf>
    <xf numFmtId="0" fontId="17" fillId="12" borderId="4" xfId="179" applyFont="1" applyFill="1" applyBorder="1" applyAlignment="1">
      <alignment horizontal="center" vertical="center" wrapText="1"/>
    </xf>
    <xf numFmtId="0" fontId="17" fillId="12" borderId="30" xfId="179" applyFont="1" applyFill="1" applyBorder="1" applyAlignment="1">
      <alignment horizontal="center" vertical="center" wrapText="1"/>
    </xf>
    <xf numFmtId="0" fontId="17" fillId="0" borderId="0" xfId="183" applyFont="1" applyAlignment="1">
      <alignment horizontal="center" vertical="center"/>
    </xf>
  </cellXfs>
  <cellStyles count="416">
    <cellStyle name="20% - Accent1 2" xfId="1" xr:uid="{63E7D063-4484-4538-BAB9-C4BBAF0BA6DA}"/>
    <cellStyle name="20% - Accent1 2 2" xfId="2" xr:uid="{57FFB3CE-A51E-47F0-A92B-192EFFD38CA3}"/>
    <cellStyle name="20% - Accent1 2 3" xfId="3" xr:uid="{EFED36C7-06B6-4722-958B-958422C362A8}"/>
    <cellStyle name="20% - Accent1 3" xfId="4" xr:uid="{6A145651-65FB-4211-8A6A-BEE9B35D8776}"/>
    <cellStyle name="20% - Accent1 4" xfId="5" xr:uid="{703D7431-E099-49A5-8958-8B7745C96AB1}"/>
    <cellStyle name="20% - Accent2 2" xfId="6" xr:uid="{174D0401-7327-4FA3-AB3A-2498098150D7}"/>
    <cellStyle name="20% - Accent2 2 2" xfId="7" xr:uid="{77BFE193-745F-4657-8C3A-5B1C1D99A23D}"/>
    <cellStyle name="20% - Accent2 2 3" xfId="8" xr:uid="{5D64B21D-9A5B-4ED0-B5CD-E05DB508D154}"/>
    <cellStyle name="20% - Accent2 3" xfId="9" xr:uid="{9A2D892A-1D5B-4D8E-A391-9AC0D6F62AAE}"/>
    <cellStyle name="20% - Accent2 4" xfId="10" xr:uid="{F10DC670-4362-40AB-BF37-1B50345579F1}"/>
    <cellStyle name="20% - Accent3 2" xfId="11" xr:uid="{68017EA6-2D57-49B6-8D82-AA8663CA6AAC}"/>
    <cellStyle name="20% - Accent3 2 2" xfId="12" xr:uid="{1E90F2CB-9970-4B21-A66A-AB4B58E1B271}"/>
    <cellStyle name="20% - Accent3 2 3" xfId="13" xr:uid="{18614462-5D16-4BFF-97B9-C18AE9D4C121}"/>
    <cellStyle name="20% - Accent3 3" xfId="14" xr:uid="{A6715686-7E6E-4375-B498-0EC97D687D66}"/>
    <cellStyle name="20% - Accent3 4" xfId="15" xr:uid="{B570ADE2-3344-4441-B5A4-FFA28586BE99}"/>
    <cellStyle name="20% - Accent4 2" xfId="16" xr:uid="{6E5E5045-B612-41E3-90A5-DECD0A5A86E4}"/>
    <cellStyle name="20% - Accent4 2 2" xfId="17" xr:uid="{B2E6FB2C-F021-4EB2-8745-AFE57C69B850}"/>
    <cellStyle name="20% - Accent4 2 3" xfId="18" xr:uid="{D6595E41-A6EF-4686-BA15-22D4DF8E4630}"/>
    <cellStyle name="20% - Accent4 3" xfId="19" xr:uid="{2C763CCA-5ABE-457E-99B5-83A44A62A0DE}"/>
    <cellStyle name="20% - Accent4 4" xfId="20" xr:uid="{96985EAD-E243-49A5-A46D-589E3CC2D275}"/>
    <cellStyle name="20% - Accent5 2" xfId="21" xr:uid="{EB8C38C2-615A-4DF8-88C7-0A6E71FD3076}"/>
    <cellStyle name="20% - Accent5 2 2" xfId="22" xr:uid="{245AE0A2-97C1-46C2-A922-C6CDD6614AF5}"/>
    <cellStyle name="20% - Accent5 2 3" xfId="23" xr:uid="{5A9D83CC-BB1A-4AF3-9381-C53F59D6BF54}"/>
    <cellStyle name="20% - Accent5 3" xfId="24" xr:uid="{AD8E704B-DFEA-489F-8FA8-57B0CD18BCDE}"/>
    <cellStyle name="20% - Accent5 4" xfId="25" xr:uid="{B12E6128-8EF5-4385-BD2F-C33962B6F0A9}"/>
    <cellStyle name="20% - Accent6 2" xfId="26" xr:uid="{ECCA5A77-CFF6-4596-87E5-C6966855A213}"/>
    <cellStyle name="20% - Accent6 2 2" xfId="27" xr:uid="{D06EFD62-181B-4D2B-BAA3-1F78BDE83EE4}"/>
    <cellStyle name="20% - Accent6 2 3" xfId="28" xr:uid="{8B744F0B-6713-4BDD-88B3-7FF0ECDB3154}"/>
    <cellStyle name="20% - Accent6 3" xfId="29" xr:uid="{A1979B9B-BD41-4030-ACEA-F22610FF8DCA}"/>
    <cellStyle name="20% - Accent6 4" xfId="30" xr:uid="{8B5A08DC-CB22-4022-A3EC-ACC02764ECD8}"/>
    <cellStyle name="40% - Accent1 2" xfId="31" xr:uid="{D112A415-D8DA-4772-97A1-ADB27E441D64}"/>
    <cellStyle name="40% - Accent1 2 2" xfId="32" xr:uid="{3E6698A8-51EE-4AD4-82F6-968FF8A2B21E}"/>
    <cellStyle name="40% - Accent1 2 3" xfId="33" xr:uid="{0D10860A-33F6-409A-9414-E878C66E8A89}"/>
    <cellStyle name="40% - Accent1 3" xfId="34" xr:uid="{1E9C7A40-6F33-4E02-8D1E-A67DEDFF6592}"/>
    <cellStyle name="40% - Accent1 4" xfId="35" xr:uid="{5D4EFDDD-9A32-4905-B8C4-31F5BD994B0A}"/>
    <cellStyle name="40% - Accent2 2" xfId="36" xr:uid="{AAEF0DB1-8DEB-4437-B14E-82C09465A2D0}"/>
    <cellStyle name="40% - Accent2 2 2" xfId="37" xr:uid="{9E2B712C-84B4-4B8A-A311-2BF993D17983}"/>
    <cellStyle name="40% - Accent2 2 3" xfId="38" xr:uid="{CE221AD4-601C-4D3C-9AA3-1B0384AADB9F}"/>
    <cellStyle name="40% - Accent2 3" xfId="39" xr:uid="{C6783949-222B-431E-81F1-1970D51BC33A}"/>
    <cellStyle name="40% - Accent2 4" xfId="40" xr:uid="{CCE97B0B-C0C8-41BA-9A01-BC80DD46ABF5}"/>
    <cellStyle name="40% - Accent3 2" xfId="41" xr:uid="{368DE98E-AC7F-42F4-A58A-036EA462D840}"/>
    <cellStyle name="40% - Accent3 2 2" xfId="42" xr:uid="{D021B567-1B91-4903-9695-7C640DB2663B}"/>
    <cellStyle name="40% - Accent3 2 3" xfId="43" xr:uid="{9E4A2CF8-C2FD-4547-A19E-1BF13E80332A}"/>
    <cellStyle name="40% - Accent3 3" xfId="44" xr:uid="{D6B0303C-3405-4926-88AB-11C3553AD106}"/>
    <cellStyle name="40% - Accent3 4" xfId="45" xr:uid="{D5FB2B24-823F-4084-82B7-95C195FDEFED}"/>
    <cellStyle name="40% - Accent4 2" xfId="46" xr:uid="{7C786EA2-A0DC-4C87-81CB-A9D2DD312F6A}"/>
    <cellStyle name="40% - Accent4 2 2" xfId="47" xr:uid="{98EE61F0-743F-41DF-89AD-17D64282A8C3}"/>
    <cellStyle name="40% - Accent4 2 3" xfId="48" xr:uid="{0EB5660A-4166-4B04-8F89-080F13750530}"/>
    <cellStyle name="40% - Accent4 3" xfId="49" xr:uid="{9015B304-8D66-4176-9F55-67D78625E1EE}"/>
    <cellStyle name="40% - Accent4 4" xfId="50" xr:uid="{4CFEA63F-C774-4CDE-B9FE-FE2E1DD099A5}"/>
    <cellStyle name="40% - Accent5 2" xfId="51" xr:uid="{937F103D-AB12-4E01-A2DE-AD47C82FE647}"/>
    <cellStyle name="40% - Accent5 2 2" xfId="52" xr:uid="{61ECA2D4-DA7C-42EA-A137-C103896A0242}"/>
    <cellStyle name="40% - Accent5 2 3" xfId="53" xr:uid="{E8B92C98-D726-4DA7-A166-BE56D6EE3556}"/>
    <cellStyle name="40% - Accent5 3" xfId="54" xr:uid="{D9861288-F09F-4BF3-BE30-A00EF17606F8}"/>
    <cellStyle name="40% - Accent5 4" xfId="55" xr:uid="{B74F49D8-1B02-481F-B408-B54336F55C0B}"/>
    <cellStyle name="40% - Accent6 2" xfId="56" xr:uid="{095F0E64-CF28-43E9-8D01-1F535F09F8DF}"/>
    <cellStyle name="40% - Accent6 2 2" xfId="57" xr:uid="{288C5387-321B-4430-A073-BA40008746DF}"/>
    <cellStyle name="40% - Accent6 2 3" xfId="58" xr:uid="{945A6109-D70A-4E1D-B8FC-E2EAA5589806}"/>
    <cellStyle name="40% - Accent6 3" xfId="59" xr:uid="{F13D0B90-2494-467A-8119-276A38CAD751}"/>
    <cellStyle name="40% - Accent6 4" xfId="60" xr:uid="{9F0C0DC3-79AB-4E42-99BB-5DC6A1A9A0DE}"/>
    <cellStyle name="Milliers [0]_3A_NumeratorReport_Option1_040611" xfId="63" xr:uid="{1D70DC80-6BF9-4A0B-9BC1-045D3E7B4867}"/>
    <cellStyle name="Milliers_3A_NumeratorReport_Option1_040611" xfId="64" xr:uid="{E6DE9C48-2014-4E4E-BA52-05D20763CEFE}"/>
    <cellStyle name="Monétaire [0]_3A_NumeratorReport_Option1_040611" xfId="65" xr:uid="{BF06DBF4-8FD8-4881-BA9F-D9D5377B73D4}"/>
    <cellStyle name="Monétaire_3A_NumeratorReport_Option1_040611" xfId="66" xr:uid="{9B94483A-74A5-4A01-95C9-3FEE4B8BF089}"/>
    <cellStyle name="Normal 10" xfId="67" xr:uid="{8A0ECAA3-63BC-4C9F-908A-A5D5AE356CEE}"/>
    <cellStyle name="Normal 10 2" xfId="68" xr:uid="{C25AEA11-AC33-41CD-B0BB-14FFBDA407B2}"/>
    <cellStyle name="Normal 11" xfId="69" xr:uid="{0296940D-DD40-4258-8155-5662DA3AD2C9}"/>
    <cellStyle name="Normal 11 2" xfId="70" xr:uid="{0AE67F3E-E983-4A17-9E43-69C5D08D794C}"/>
    <cellStyle name="Normal 12" xfId="71" xr:uid="{2D89935B-48FA-43F7-8183-1757DBB223F3}"/>
    <cellStyle name="Normal 12 2" xfId="72" xr:uid="{778D22BB-AC48-441F-91FC-AB17773AD159}"/>
    <cellStyle name="Normal 13" xfId="73" xr:uid="{ABFFCEA6-D43C-43CE-A951-5370F1734CEA}"/>
    <cellStyle name="Normal 13 2" xfId="74" xr:uid="{D2B1C0F0-9E03-425D-BA9A-BBCBB2CDF081}"/>
    <cellStyle name="Normal 14" xfId="75" xr:uid="{6C3C9264-D761-435D-A715-A28130AAAAA1}"/>
    <cellStyle name="Normal 14 2" xfId="76" xr:uid="{F90FE166-6308-432F-9D54-CC8AC310E94F}"/>
    <cellStyle name="Normal 15" xfId="77" xr:uid="{356AA1CD-EB61-41F1-8746-8C0A1EBCE553}"/>
    <cellStyle name="Normal 15 2" xfId="78" xr:uid="{A3846583-D735-4CB7-8636-E927CA3D8021}"/>
    <cellStyle name="Normal 16" xfId="79" xr:uid="{E978A2C6-C11F-4C5A-9E2E-7959A41A136B}"/>
    <cellStyle name="Normal 17 2" xfId="80" xr:uid="{717B71F2-C82D-4E6C-97AF-1796633F28C9}"/>
    <cellStyle name="Normal 18 2" xfId="81" xr:uid="{FDD07736-AC02-4A86-BBCA-8B62D97F3386}"/>
    <cellStyle name="Normal 2" xfId="82" xr:uid="{7F9C854A-6CF1-4DF2-9F10-E7D31A19C9DF}"/>
    <cellStyle name="Normal 2 10" xfId="83" xr:uid="{917D9DA4-F70B-433C-8DB4-38AAF2695B36}"/>
    <cellStyle name="Normal 2 2" xfId="84" xr:uid="{4ADF5C89-F7C8-4179-9DB6-C03CD2C08D3B}"/>
    <cellStyle name="Normal 2 2 2" xfId="85" xr:uid="{7A7133E9-681D-4B63-AA5F-5555B3304780}"/>
    <cellStyle name="Normal 2 3" xfId="86" xr:uid="{477D0547-3E30-4924-AE1F-5BAD70BC3054}"/>
    <cellStyle name="Normal 2 3 2" xfId="87" xr:uid="{6EA33CD1-3968-42DA-A0E2-ACA24FABC2B7}"/>
    <cellStyle name="Normal 2 4" xfId="88" xr:uid="{CFD1867E-71B9-4F3B-8510-0B3CDF1D0CBA}"/>
    <cellStyle name="Normal 2 4 2" xfId="89" xr:uid="{C1B49A2F-DD00-4BD6-950F-E8CEEFFA5646}"/>
    <cellStyle name="Normal 2 5" xfId="90" xr:uid="{D3282A93-55B7-4EC0-ACD5-7ECBCFF348F9}"/>
    <cellStyle name="Normal 2 5 2" xfId="91" xr:uid="{6AFCDFEC-0BB3-4AF9-A611-73A283CA1551}"/>
    <cellStyle name="Normal 2 6" xfId="92" xr:uid="{DDE8236C-65B4-4A51-BCD8-3503D21E7BF3}"/>
    <cellStyle name="Normal 2 6 2" xfId="93" xr:uid="{69B5A621-D9F1-4C82-85D2-FC16CF143A8E}"/>
    <cellStyle name="Normal 2 7" xfId="94" xr:uid="{A3E90E09-A728-43F7-90C8-BF8AC9D9818A}"/>
    <cellStyle name="Normal 2 7 2" xfId="95" xr:uid="{29CDB2D7-55BD-433A-81A9-9DE5A11E8A30}"/>
    <cellStyle name="Normal 2 8" xfId="96" xr:uid="{B7511BCB-FD8A-4261-A49E-BC5264919435}"/>
    <cellStyle name="Normal 2 8 2" xfId="97" xr:uid="{C415C22D-C861-48FE-884D-49953E07C01A}"/>
    <cellStyle name="Normal 2 9" xfId="98" xr:uid="{0920A240-4F35-4A14-B75F-611AC763EB0E}"/>
    <cellStyle name="Normal 2 9 2" xfId="99" xr:uid="{C8E74C54-2535-4A24-B469-CD568FFD6DEF}"/>
    <cellStyle name="Normal 3" xfId="100" xr:uid="{10C87EC6-E27D-4D9D-945F-567C56DF81BD}"/>
    <cellStyle name="Normal 3 10" xfId="101" xr:uid="{0B197012-0476-407E-B751-CA01E36D9490}"/>
    <cellStyle name="Normal 3 2" xfId="102" xr:uid="{42293F33-1282-4C4B-A932-D574D2E59C47}"/>
    <cellStyle name="Normal 3 2 2" xfId="103" xr:uid="{22737B68-263E-4AD9-8AFB-1AB5D4A015BB}"/>
    <cellStyle name="Normal 3 3" xfId="104" xr:uid="{5B895B84-4DEA-4579-8DE8-639AB6B5548B}"/>
    <cellStyle name="Normal 3 3 2" xfId="105" xr:uid="{18090830-0B8B-4846-8E5F-4DD4D95B780E}"/>
    <cellStyle name="Normal 3 4" xfId="106" xr:uid="{0401C270-9B99-4480-B9EA-762A3FF144C3}"/>
    <cellStyle name="Normal 3 4 2" xfId="107" xr:uid="{00BDEFB2-0CFE-4466-B27B-9A1D4873A5AE}"/>
    <cellStyle name="Normal 3 5" xfId="108" xr:uid="{C5B4960B-8854-46C0-A91B-D61683D7B3A0}"/>
    <cellStyle name="Normal 3 5 2" xfId="109" xr:uid="{3DAD9A0A-6B45-4D51-8352-575E332CC9E5}"/>
    <cellStyle name="Normal 3 6" xfId="110" xr:uid="{BFB01F0C-08F4-4780-9F09-467CC4DDA3A1}"/>
    <cellStyle name="Normal 3 6 2" xfId="111" xr:uid="{F078A0CC-4068-490A-A9FD-EA5CE124D3A8}"/>
    <cellStyle name="Normal 3 7" xfId="112" xr:uid="{AD9D36EB-E8FE-48FA-A742-947C36311DD4}"/>
    <cellStyle name="Normal 3 7 2" xfId="113" xr:uid="{4BF03F3B-4777-4E45-89E2-1A3E63E5CF34}"/>
    <cellStyle name="Normal 3 8" xfId="114" xr:uid="{6906E2FB-46A2-439E-827F-460B6294B910}"/>
    <cellStyle name="Normal 3 8 2" xfId="115" xr:uid="{C9D43678-D64F-4B32-B6BA-2FC911EA2310}"/>
    <cellStyle name="Normal 3 9" xfId="116" xr:uid="{368674E6-E581-4AFC-BC10-4934A68984BD}"/>
    <cellStyle name="Normal 3 9 2" xfId="117" xr:uid="{5624F7D5-3AC8-40CF-A460-69A5C9A953B1}"/>
    <cellStyle name="Normal 4" xfId="118" xr:uid="{6DD1703E-C315-4992-8BA1-3FA066E1C381}"/>
    <cellStyle name="Normal 4 2" xfId="119" xr:uid="{DBE93460-2948-4AE8-BC19-DE7F8931FE5B}"/>
    <cellStyle name="Normal 4 3" xfId="120" xr:uid="{9DDBB401-4EBA-4219-A2A5-ECE659819E96}"/>
    <cellStyle name="Normal 4 4" xfId="121" xr:uid="{EE39D268-4F22-4920-8E8D-C9FB88128AD2}"/>
    <cellStyle name="Normal 4 5" xfId="122" xr:uid="{4A4319A1-E6B9-4ACA-9CC2-4A25824C4F83}"/>
    <cellStyle name="Normal 4 6" xfId="123" xr:uid="{FA852B17-12BF-4B16-B194-A5B7A73DC3C9}"/>
    <cellStyle name="Normal 4 7" xfId="124" xr:uid="{850EC799-3320-44CD-9FFC-5BFE26AC609E}"/>
    <cellStyle name="Normal 4 8" xfId="125" xr:uid="{ACF6EB5A-9EFA-452A-A0E5-EE0D3E536B6B}"/>
    <cellStyle name="Normal 4 9" xfId="126" xr:uid="{6E63D93E-D64B-40D9-8317-C00C4893F0A0}"/>
    <cellStyle name="Normal 5" xfId="127" xr:uid="{25C3C83A-170E-4992-9D4B-31B67D7FFD1E}"/>
    <cellStyle name="Normal 5 2" xfId="128" xr:uid="{2BBE79B0-0D70-4C5B-AEAC-B6CA3670AA00}"/>
    <cellStyle name="Normal 5 2 2" xfId="129" xr:uid="{41CDF306-41A6-46F4-A9B0-946C33BADF65}"/>
    <cellStyle name="Normal 5 3" xfId="130" xr:uid="{5A3EF544-42A4-470E-9274-4B5B3BD9A162}"/>
    <cellStyle name="Normal 5 3 2" xfId="131" xr:uid="{D27E928C-9754-46BA-A3BA-1574F2663652}"/>
    <cellStyle name="Normal 5 4" xfId="132" xr:uid="{E96A23F7-6B6B-49DD-8BFB-1ECEC1BEF6AB}"/>
    <cellStyle name="Normal 5 4 2" xfId="133" xr:uid="{65E8C10B-D8C5-495B-8363-B49CB5959F1A}"/>
    <cellStyle name="Normal 5 5" xfId="134" xr:uid="{C096E255-54BF-49C1-8D63-116358A82E17}"/>
    <cellStyle name="Normal 5 5 2" xfId="135" xr:uid="{B2EC40BF-99B4-4590-A8D3-444420704782}"/>
    <cellStyle name="Normal 5 6" xfId="136" xr:uid="{9EC9B09E-067B-4DEE-952A-BFF13671995B}"/>
    <cellStyle name="Normal 5 6 2" xfId="137" xr:uid="{F382F27E-08CF-4E64-BC25-53FF327F5F67}"/>
    <cellStyle name="Normal 5 7" xfId="138" xr:uid="{54065616-7F6D-447B-AEBF-67C19F008C9F}"/>
    <cellStyle name="Normal 5 7 2" xfId="139" xr:uid="{D130578C-7D7A-4014-BDAF-9A2C6990E4F2}"/>
    <cellStyle name="Normal 5 8" xfId="140" xr:uid="{6DA52802-3A43-4CAE-B758-9EF55B039219}"/>
    <cellStyle name="Normal 5 8 2" xfId="141" xr:uid="{5E7F73E3-3AB0-4D85-B2BE-ED5350DF6DD7}"/>
    <cellStyle name="Normal 5 9" xfId="142" xr:uid="{7F61E0D1-9ECB-43A9-BB7A-0EE58BEFF373}"/>
    <cellStyle name="Normal 6" xfId="143" xr:uid="{C7C0A477-264B-4B49-89B7-C8FB6D50A827}"/>
    <cellStyle name="Normal 6 2" xfId="144" xr:uid="{5B59934E-8AFD-4310-B8C6-0FF1A65670DB}"/>
    <cellStyle name="Normal 6 2 2" xfId="145" xr:uid="{5EB62101-400E-4397-A86F-4F607B010576}"/>
    <cellStyle name="Normal 6 3" xfId="146" xr:uid="{FCFD47B9-9967-4CCC-8B00-6180A86C13BB}"/>
    <cellStyle name="Normal 6 3 2" xfId="147" xr:uid="{B0D3B09F-8534-4674-BE95-70364E2A8318}"/>
    <cellStyle name="Normal 6 4" xfId="148" xr:uid="{DB2F7197-C952-439B-9C8B-7F8BD8F60B3C}"/>
    <cellStyle name="Normal 6 4 2" xfId="149" xr:uid="{0861BD8D-BD2C-4779-93A0-6A5F364E93C4}"/>
    <cellStyle name="Normal 6 5" xfId="150" xr:uid="{F0E7D82D-C3B7-4D82-96C8-E4EF9345F366}"/>
    <cellStyle name="Normal 6 5 2" xfId="151" xr:uid="{9118EF64-E144-4700-B2E4-CC46B89F0E8E}"/>
    <cellStyle name="Normal 6 6" xfId="152" xr:uid="{545E2DBA-0785-47B1-8C26-D027B5E39A8B}"/>
    <cellStyle name="Normal 6 6 2" xfId="153" xr:uid="{2D215AD4-9316-4F69-8A0A-260F30B3D333}"/>
    <cellStyle name="Normal 6 7" xfId="154" xr:uid="{58CE2E96-C38F-4892-9ADE-0742EB5F5416}"/>
    <cellStyle name="Normal 6 7 2" xfId="155" xr:uid="{FD92DCC5-6047-49CC-AD8C-60E0C4B52312}"/>
    <cellStyle name="Normal 6 8" xfId="156" xr:uid="{E81F8637-3B86-4098-9439-BC2513539371}"/>
    <cellStyle name="Normal 6 8 2" xfId="157" xr:uid="{CB4F26ED-9546-4774-A01A-820E85063921}"/>
    <cellStyle name="Normal 6 9" xfId="158" xr:uid="{CC8D3AB7-C94B-4290-9020-D4E473CB10A0}"/>
    <cellStyle name="Normal 7" xfId="159" xr:uid="{560C4267-DAA7-4579-8D7A-874D97ABF943}"/>
    <cellStyle name="Normal 7 2" xfId="160" xr:uid="{54250ED7-09E8-4DDD-8E26-A25EF29E70E6}"/>
    <cellStyle name="Normal 7 2 2" xfId="161" xr:uid="{1DE5148A-E525-4278-B6D1-6F491940FF15}"/>
    <cellStyle name="Normal 7 3" xfId="162" xr:uid="{C77C484D-365B-49E9-9652-7DBB2E17637A}"/>
    <cellStyle name="Normal 7 3 2" xfId="163" xr:uid="{78B71E0C-DF29-40C6-9487-5DE36517118C}"/>
    <cellStyle name="Normal 7 4" xfId="164" xr:uid="{2C48B4C9-0A17-4856-AF11-83BA6C4990CF}"/>
    <cellStyle name="Normal 7 4 2" xfId="165" xr:uid="{7B44C8C8-6513-4A09-921A-C85C6B4E38F5}"/>
    <cellStyle name="Normal 7 5" xfId="166" xr:uid="{B94EBD60-6986-463E-B1CD-C6A53CB38EC9}"/>
    <cellStyle name="Normal 7 5 2" xfId="167" xr:uid="{F63D3686-8D58-477B-9AA4-F7510707DB85}"/>
    <cellStyle name="Normal 7 6" xfId="168" xr:uid="{C754A137-3F2A-41C7-927C-CA537B6AC963}"/>
    <cellStyle name="Normal 7 6 2" xfId="169" xr:uid="{1CAF6F08-EC4D-4A41-A9C1-FF6802463814}"/>
    <cellStyle name="Normal 7 7" xfId="170" xr:uid="{64C86874-89A3-422D-AEA0-7D435BA5DE1C}"/>
    <cellStyle name="Normal 7 7 2" xfId="171" xr:uid="{5C1D3540-17E0-400C-BE95-DB261AE428EC}"/>
    <cellStyle name="Normal 7 8" xfId="172" xr:uid="{2BB96CE0-2744-412B-A82D-5B2B699E7619}"/>
    <cellStyle name="Normal 7 8 2" xfId="173" xr:uid="{7849BA68-0738-4D7C-A5A6-63B6DBF85F3C}"/>
    <cellStyle name="Normal 7 9" xfId="174" xr:uid="{54F781AF-F5B5-413D-9FD1-1E67A4BF8EA5}"/>
    <cellStyle name="Normal 8" xfId="175" xr:uid="{E2D283A6-6B4E-40C5-878E-EDC517DE6927}"/>
    <cellStyle name="Normal 8 2" xfId="176" xr:uid="{EC8EF8BA-CF32-4751-86E5-B1C0BE4B1A0B}"/>
    <cellStyle name="Normal 9" xfId="177" xr:uid="{B041111E-638C-413A-ADE2-D74E19E6431E}"/>
    <cellStyle name="Normal 9 2" xfId="178" xr:uid="{B2E66C9A-7BBB-491D-B58B-34AA6B179031}"/>
    <cellStyle name="Normal_13.02.07" xfId="179" xr:uid="{64805B38-407A-43B5-9878-34FE722EA7DA}"/>
    <cellStyle name="Normal_El.7.2" xfId="180" xr:uid="{4523797D-50BC-42C6-B129-84E6AAAEB62B}"/>
    <cellStyle name="Normal_Sheet1_Справка № 1 Търговски портфейл" xfId="181" xr:uid="{0371DDDE-A717-4488-8F0D-B18EA77531C0}"/>
    <cellStyle name="Normal_Spravki_kod" xfId="182" xr:uid="{019F1AA6-CBA6-4FA4-9706-0730B98C291F}"/>
    <cellStyle name="Normal_Баланс" xfId="183" xr:uid="{38AC640B-A768-440C-B4A3-4F457C644293}"/>
    <cellStyle name="Normal_Отч.парич.поток" xfId="184" xr:uid="{2B00C254-C2C5-4627-9B3B-2ACD4916FBBD}"/>
    <cellStyle name="Normal_Отч.прих-разх" xfId="185" xr:uid="{138F0942-C820-4EF8-BB28-18655AF7087F}"/>
    <cellStyle name="Normal_Отч.собств.кап." xfId="186" xr:uid="{CF2AF021-E6B7-4CBE-90B4-A2879FB0664C}"/>
    <cellStyle name="Normal_Справка № 1 Търговски портфейл" xfId="187" xr:uid="{63193A10-37BB-493B-A8EC-B3A382685458}"/>
    <cellStyle name="Normal_Финансов отчет" xfId="188" xr:uid="{492D7154-BB9A-4931-A20D-D23A5EDEC130}"/>
    <cellStyle name="Note 10" xfId="189" xr:uid="{938805AC-6E92-4E90-B042-FFCE833CDC56}"/>
    <cellStyle name="Note 10 2" xfId="190" xr:uid="{40C38F8F-6A4B-4B32-9A7F-A1D5B8CA3F20}"/>
    <cellStyle name="Note 11" xfId="191" xr:uid="{5A82086A-D3BA-4E29-8B9F-C69347714BAA}"/>
    <cellStyle name="Note 11 2" xfId="192" xr:uid="{F2C5D262-BA14-4EA1-AC9C-1ABF91EC40A6}"/>
    <cellStyle name="Note 12" xfId="193" xr:uid="{B7C0A09D-15F9-4124-8494-E232858D75ED}"/>
    <cellStyle name="Note 12 2" xfId="194" xr:uid="{2681C8EA-FF61-45FA-BD93-5E5DB9170300}"/>
    <cellStyle name="Note 13" xfId="195" xr:uid="{D6FE3BEA-1FBC-4FB3-90FA-2D0ED14D9833}"/>
    <cellStyle name="Note 13 2" xfId="196" xr:uid="{EE5AF2E0-E2FF-4809-B3EC-B5D997159249}"/>
    <cellStyle name="Note 14" xfId="197" xr:uid="{AA923761-A189-48C9-8575-BD082F738F1F}"/>
    <cellStyle name="Note 14 2" xfId="198" xr:uid="{5CCF998C-80B0-4073-BD35-908810110F5F}"/>
    <cellStyle name="Note 15" xfId="199" xr:uid="{B5B6BDDA-0479-47E6-B018-605C435FE8E1}"/>
    <cellStyle name="Note 15 2" xfId="200" xr:uid="{234088D6-8AE8-4007-8494-08469CF98FF2}"/>
    <cellStyle name="Note 16 2" xfId="201" xr:uid="{0B440223-6758-485F-BE40-75E0F4DD69A7}"/>
    <cellStyle name="Note 17 2" xfId="202" xr:uid="{6930BC92-E8F2-4FED-9337-4AC9847D6713}"/>
    <cellStyle name="Note 2" xfId="203" xr:uid="{E4F98594-8B8B-4621-8D89-C6CAB4327831}"/>
    <cellStyle name="Note 2 10" xfId="204" xr:uid="{1E911C2C-5428-43D2-AEF2-532F7B113F2A}"/>
    <cellStyle name="Note 2 10 2" xfId="205" xr:uid="{239FB017-CB16-44A7-851B-29602A816659}"/>
    <cellStyle name="Note 2 11" xfId="206" xr:uid="{94681F7E-43D3-4F17-843E-9D9A36DDED19}"/>
    <cellStyle name="Note 2 11 2" xfId="207" xr:uid="{54AC2C8C-04C1-4DFA-B20B-5C8677D6F3D9}"/>
    <cellStyle name="Note 2 12" xfId="208" xr:uid="{2936EFA0-21A6-423A-8EE4-831B3C68B393}"/>
    <cellStyle name="Note 2 2" xfId="209" xr:uid="{C95CAE4E-DF6C-47E1-A20F-F0B70D033A2E}"/>
    <cellStyle name="Note 2 2 2" xfId="210" xr:uid="{E24C359D-3315-42A4-A3A5-039D6C065CBC}"/>
    <cellStyle name="Note 2 3" xfId="211" xr:uid="{30C20A01-BD20-470E-B8FB-41806ECE7B76}"/>
    <cellStyle name="Note 2 3 2" xfId="212" xr:uid="{D7CFC555-20A4-4492-8AFC-6DE4B5036EC1}"/>
    <cellStyle name="Note 2 4" xfId="213" xr:uid="{0D1B5B9E-3902-4792-B79D-366D805C6DD4}"/>
    <cellStyle name="Note 2 4 2" xfId="214" xr:uid="{CF27BD9B-FEE4-4F15-92D5-D13314A761CC}"/>
    <cellStyle name="Note 2 5" xfId="215" xr:uid="{8E70F70D-D6BF-461E-909E-429A28E1985E}"/>
    <cellStyle name="Note 2 5 2" xfId="216" xr:uid="{D65AEFFC-0605-4282-8266-B247BE2F2357}"/>
    <cellStyle name="Note 2 6" xfId="217" xr:uid="{04BC7B91-514F-40E7-8380-E5778F239101}"/>
    <cellStyle name="Note 2 6 2" xfId="218" xr:uid="{EE2B897A-0515-4A32-8765-8396E1871242}"/>
    <cellStyle name="Note 2 7" xfId="219" xr:uid="{D907B14A-7848-4539-9A47-FE3EF799000A}"/>
    <cellStyle name="Note 2 7 2" xfId="220" xr:uid="{C8A82EFA-734D-4780-957D-00D33B4CC713}"/>
    <cellStyle name="Note 2 8" xfId="221" xr:uid="{78EB7749-302D-4532-976D-08FB9C8A26B3}"/>
    <cellStyle name="Note 2 8 2" xfId="222" xr:uid="{1C43432F-46FD-4EC0-A568-B59E4B7B6FA3}"/>
    <cellStyle name="Note 2 9" xfId="223" xr:uid="{342BAA06-DFAD-4E39-8AC1-92D9D16CE774}"/>
    <cellStyle name="Note 2 9 2" xfId="224" xr:uid="{982FBA66-2F86-4F0E-AAB4-49AFF51CDE14}"/>
    <cellStyle name="Note 3" xfId="225" xr:uid="{722A022B-C4F1-4F86-9430-42CC92026176}"/>
    <cellStyle name="Note 3 2" xfId="226" xr:uid="{6A86A27D-37C6-4E40-BF5E-0D05BCAEE0BB}"/>
    <cellStyle name="Note 4" xfId="227" xr:uid="{F34C9617-7500-49E3-8312-65D1636DD445}"/>
    <cellStyle name="Note 4 10" xfId="228" xr:uid="{FC3E393A-5784-444D-8480-DF26299D0430}"/>
    <cellStyle name="Note 4 2" xfId="229" xr:uid="{3FA52B1A-2267-466A-A39E-A92609721BAF}"/>
    <cellStyle name="Note 4 2 2" xfId="230" xr:uid="{8CF860C6-22EA-417E-85E9-E137AF878482}"/>
    <cellStyle name="Note 4 3" xfId="231" xr:uid="{7EC03ACA-64A5-4B62-88BE-415CB5C0CD14}"/>
    <cellStyle name="Note 4 3 2" xfId="232" xr:uid="{C8CC02ED-0CAF-462A-B362-4A4B050C6FF8}"/>
    <cellStyle name="Note 4 4" xfId="233" xr:uid="{9140A32A-ABB1-4AC4-9E29-D9AC75F32653}"/>
    <cellStyle name="Note 4 4 2" xfId="234" xr:uid="{B5D9DFEF-9F2E-4602-B7A3-62FB4EE5E3A3}"/>
    <cellStyle name="Note 4 5" xfId="235" xr:uid="{2C0F01E0-E2C8-4744-AD14-946F1673CFB3}"/>
    <cellStyle name="Note 4 5 2" xfId="236" xr:uid="{EBF10859-0BF9-4290-9B35-8EA80C142FBD}"/>
    <cellStyle name="Note 4 6" xfId="237" xr:uid="{A0EF9FA8-56CB-420B-86E1-061E6DB3BA7E}"/>
    <cellStyle name="Note 4 6 2" xfId="238" xr:uid="{15B32A53-3036-470D-B90F-BEFE63347801}"/>
    <cellStyle name="Note 4 7" xfId="239" xr:uid="{F0BD032E-4DBD-4E31-B36E-DAC2514E7E23}"/>
    <cellStyle name="Note 4 7 2" xfId="240" xr:uid="{31E56216-E5E1-4231-B4BF-5C63EAF31233}"/>
    <cellStyle name="Note 4 8" xfId="241" xr:uid="{9900C21F-8333-4FF6-9259-918273EF9264}"/>
    <cellStyle name="Note 4 8 2" xfId="242" xr:uid="{46A67A8D-A0AF-42CA-AF6E-4F2ECE930DB7}"/>
    <cellStyle name="Note 4 9" xfId="243" xr:uid="{AE641C6F-D821-43F8-8FF7-CF6B6AE702B9}"/>
    <cellStyle name="Note 4 9 2" xfId="244" xr:uid="{2CA21348-0371-4AF5-97DC-9B5DBB2F87D2}"/>
    <cellStyle name="Note 5" xfId="245" xr:uid="{799D6B90-CC46-4778-AD37-E18CD2738545}"/>
    <cellStyle name="Note 5 10" xfId="246" xr:uid="{4238980D-2295-4AE5-982C-A4919F5FD7A8}"/>
    <cellStyle name="Note 5 2" xfId="247" xr:uid="{C4CF06C4-C742-43B3-9C9C-19137E17C449}"/>
    <cellStyle name="Note 5 2 2" xfId="248" xr:uid="{A4F09C6C-F274-4526-8C39-3320387195D9}"/>
    <cellStyle name="Note 5 3" xfId="249" xr:uid="{9ECC3E9F-B7EB-4ED8-A40E-4CEB858D48EE}"/>
    <cellStyle name="Note 5 3 2" xfId="250" xr:uid="{48D71ADC-E813-4889-96CF-66CD3587C650}"/>
    <cellStyle name="Note 5 4" xfId="251" xr:uid="{90A169E9-9931-42F5-B114-15BE346F25D8}"/>
    <cellStyle name="Note 5 4 2" xfId="252" xr:uid="{C5EB9CE1-6DF3-4B4B-B646-AE975CA87B98}"/>
    <cellStyle name="Note 5 5" xfId="253" xr:uid="{5F3E41B5-0D35-435D-A1D9-F4438CB8BEF7}"/>
    <cellStyle name="Note 5 5 2" xfId="254" xr:uid="{8BBFC56C-A546-443A-8376-5A85A542F2FA}"/>
    <cellStyle name="Note 5 6" xfId="255" xr:uid="{58641129-04A8-4643-A01F-5D6E92AD50F0}"/>
    <cellStyle name="Note 5 6 2" xfId="256" xr:uid="{9F3C0879-0FA9-482F-9C0A-9AF69EFB72EA}"/>
    <cellStyle name="Note 5 7" xfId="257" xr:uid="{668D4436-6D63-42E5-BCC8-E8DBF3F0C493}"/>
    <cellStyle name="Note 5 7 2" xfId="258" xr:uid="{B1154D8D-04B1-4653-8022-041CDC0CF828}"/>
    <cellStyle name="Note 5 8" xfId="259" xr:uid="{F4246A02-CE38-4B97-992D-09A9C9C229A3}"/>
    <cellStyle name="Note 5 8 2" xfId="260" xr:uid="{2E3C1BCE-F412-420F-A262-73F8CEB19586}"/>
    <cellStyle name="Note 5 9" xfId="261" xr:uid="{0DE000B9-7FFA-4964-8E1C-81871F843EAF}"/>
    <cellStyle name="Note 5 9 2" xfId="262" xr:uid="{87DCD06D-DEF3-4F74-B154-CDB1FBCCC0C0}"/>
    <cellStyle name="Note 6" xfId="263" xr:uid="{91A90CF5-51D2-4836-8E33-426C49B6CE29}"/>
    <cellStyle name="Note 6 2" xfId="264" xr:uid="{A7E53613-EADE-471E-AFA2-40EC7C84B68F}"/>
    <cellStyle name="Note 6 2 2" xfId="265" xr:uid="{581B2DF0-089B-4249-AF6E-C00BA45B871C}"/>
    <cellStyle name="Note 6 3" xfId="266" xr:uid="{88A29CE6-38A4-440C-ADF7-1CCEFE7BC900}"/>
    <cellStyle name="Note 6 3 2" xfId="267" xr:uid="{EDFDE0FD-FF5C-4AB4-95BA-DE2A58EC11C8}"/>
    <cellStyle name="Note 6 4" xfId="268" xr:uid="{20EEF4CA-0574-4647-A19D-2ED23D2A65BB}"/>
    <cellStyle name="Note 6 4 2" xfId="269" xr:uid="{3DE3D7F3-AD7A-491E-8C73-E505C3D9D8D2}"/>
    <cellStyle name="Note 6 5" xfId="270" xr:uid="{26D3C17C-D9A6-472D-90E1-0C81DADA752D}"/>
    <cellStyle name="Note 6 5 2" xfId="271" xr:uid="{A6A5382D-1D5D-4486-BD1E-B6D26B4FD3C2}"/>
    <cellStyle name="Note 6 6" xfId="272" xr:uid="{7377F09F-3F5B-4D6A-BBE2-528B04BFE941}"/>
    <cellStyle name="Note 6 6 2" xfId="273" xr:uid="{0A9D78DE-AFDE-4F53-8FD5-D231B7B5C9E7}"/>
    <cellStyle name="Note 6 7" xfId="274" xr:uid="{D6CFE254-145C-4363-8477-EEC671BF6663}"/>
    <cellStyle name="Note 6 7 2" xfId="275" xr:uid="{5A22EFAD-5FF5-4A79-AF21-E211C2498875}"/>
    <cellStyle name="Note 6 8" xfId="276" xr:uid="{1675A7C5-A4B7-417D-A039-445F802B78F7}"/>
    <cellStyle name="Note 6 8 2" xfId="277" xr:uid="{9C07D18D-D2AB-4E51-AEAA-01736ADBFF8D}"/>
    <cellStyle name="Note 6 9" xfId="278" xr:uid="{A327CB1A-B2AF-4523-8A3F-9946EE4AFD51}"/>
    <cellStyle name="Note 7" xfId="279" xr:uid="{262D0303-7570-48BD-A4FF-B545D2337F4A}"/>
    <cellStyle name="Note 7 2" xfId="280" xr:uid="{7A811D7B-7C8C-443F-9D71-6958E4DEBE9C}"/>
    <cellStyle name="Note 7 2 2" xfId="281" xr:uid="{81B86856-59F7-400B-9B2C-22288AA51940}"/>
    <cellStyle name="Note 7 3" xfId="282" xr:uid="{60C7D6EE-93B3-4242-A0D2-32DA0A248ADE}"/>
    <cellStyle name="Note 7 3 2" xfId="283" xr:uid="{4982BEDC-BE6D-4314-9617-DCFECE528617}"/>
    <cellStyle name="Note 7 4" xfId="284" xr:uid="{27D57877-B39F-42E8-A522-2D3D8D2C3803}"/>
    <cellStyle name="Note 7 4 2" xfId="285" xr:uid="{DE328BA3-37F4-484C-B77E-0C93A81866C7}"/>
    <cellStyle name="Note 7 5" xfId="286" xr:uid="{BE09D1F2-E189-48D1-A5B7-4F384BCDAAA9}"/>
    <cellStyle name="Note 7 5 2" xfId="287" xr:uid="{1502D14A-DC93-4C1C-A717-D26AFD4B5C93}"/>
    <cellStyle name="Note 7 6" xfId="288" xr:uid="{A2E77ADE-97D0-4A46-B423-6DD08AD8F4FA}"/>
    <cellStyle name="Note 7 6 2" xfId="289" xr:uid="{701ED33E-5D95-4AF7-B50A-B1572E59490C}"/>
    <cellStyle name="Note 7 7" xfId="290" xr:uid="{C26972B7-8FC1-4F6F-966D-72CAC774952E}"/>
    <cellStyle name="Note 7 7 2" xfId="291" xr:uid="{A48413CE-4EC5-494F-8E50-3A42264E3E05}"/>
    <cellStyle name="Note 7 8" xfId="292" xr:uid="{F8FDD733-FB9F-414A-81DE-BAF0DE600806}"/>
    <cellStyle name="Note 7 8 2" xfId="293" xr:uid="{8F48D916-84B2-4FC7-8E5B-E7920375FCCB}"/>
    <cellStyle name="Note 7 9" xfId="294" xr:uid="{1D9823F1-68CD-4BFD-8FAD-C1CA69277081}"/>
    <cellStyle name="Note 8" xfId="295" xr:uid="{6D984432-845F-4B07-86EB-3847FDC42B0C}"/>
    <cellStyle name="Note 8 2" xfId="296" xr:uid="{1E05E148-4AF4-4B97-91A2-67CADC9447CE}"/>
    <cellStyle name="Note 8 2 2" xfId="297" xr:uid="{3E25E77A-0328-4868-9C7B-2246CDEE6CD8}"/>
    <cellStyle name="Note 8 3" xfId="298" xr:uid="{22D91E6F-A654-4F4B-8D9E-11FBDD400534}"/>
    <cellStyle name="Note 8 3 2" xfId="299" xr:uid="{A6F6B7F4-D823-4814-A667-03FE09A94124}"/>
    <cellStyle name="Note 8 4" xfId="300" xr:uid="{9AB59880-2AD1-4790-B1DC-E65F47ABFF5E}"/>
    <cellStyle name="Note 8 4 2" xfId="301" xr:uid="{4703A365-EC43-4F35-A8B2-81FE2E117F75}"/>
    <cellStyle name="Note 8 5" xfId="302" xr:uid="{991B0579-28C2-4EAB-9F98-B70AA075BF71}"/>
    <cellStyle name="Note 8 5 2" xfId="303" xr:uid="{5F1746E2-7031-46D3-9CB4-EDE244832BCC}"/>
    <cellStyle name="Note 8 6" xfId="304" xr:uid="{8A5AA806-0EF1-4A51-96A4-937BC4678178}"/>
    <cellStyle name="Note 8 6 2" xfId="305" xr:uid="{61219A83-8CDB-4361-AC94-43AA51CE7B93}"/>
    <cellStyle name="Note 8 7" xfId="306" xr:uid="{8B256D0A-4645-4AB6-B2F9-CDC8EC2E4236}"/>
    <cellStyle name="Note 8 7 2" xfId="307" xr:uid="{7D5FD6D0-66ED-4DCB-BC18-66C322B8E4B6}"/>
    <cellStyle name="Note 8 8" xfId="308" xr:uid="{4C0739C8-9366-4AE1-B2C8-7E38B70484C1}"/>
    <cellStyle name="Note 8 8 2" xfId="309" xr:uid="{B6687410-3AEB-4AF0-B989-CA4E4581AD90}"/>
    <cellStyle name="Note 8 9" xfId="310" xr:uid="{2E6C8D56-7C07-431C-B7C9-C821F90E4EB2}"/>
    <cellStyle name="Note 9" xfId="311" xr:uid="{7B4DC472-E04E-4B10-A13C-AFE6669C8497}"/>
    <cellStyle name="Note 9 2" xfId="312" xr:uid="{082AC866-B670-45DE-BE91-6BFF6FE32B99}"/>
    <cellStyle name="Percent 10" xfId="313" xr:uid="{61E907E4-09FB-467B-B364-7E021DD8BC9F}"/>
    <cellStyle name="Percent 10 2" xfId="314" xr:uid="{E22E31B7-1DC9-45C3-A514-A6832A51DAEA}"/>
    <cellStyle name="Percent 11" xfId="315" xr:uid="{20DD0E08-2B66-472B-831B-9DDB1A075750}"/>
    <cellStyle name="Percent 11 2" xfId="316" xr:uid="{9C37232C-6E4D-4AD3-82DD-165FE4F4E91A}"/>
    <cellStyle name="Percent 12" xfId="317" xr:uid="{C7B6C192-4681-4862-8BDF-6678D4EE7715}"/>
    <cellStyle name="Percent 12 2" xfId="318" xr:uid="{75AE51D1-700E-4825-B05E-D76F3D9A48FC}"/>
    <cellStyle name="Percent 13" xfId="319" xr:uid="{93A91C45-D466-43AA-9ACF-2DED0E5A47C0}"/>
    <cellStyle name="Percent 13 2" xfId="320" xr:uid="{214B692F-35FA-4B17-BCA1-06EDC62B2CB6}"/>
    <cellStyle name="Percent 14" xfId="321" xr:uid="{897F736F-1ADC-4879-81B8-7180DB40A989}"/>
    <cellStyle name="Percent 14 2" xfId="322" xr:uid="{5000E4BC-2F6D-43D0-8ACC-ABD9881021A9}"/>
    <cellStyle name="Percent 2" xfId="323" xr:uid="{C4777E51-05A9-416D-A4F6-464F319EE75B}"/>
    <cellStyle name="Percent 2 10" xfId="324" xr:uid="{28E04D16-295C-4442-A016-BAA4C83C135B}"/>
    <cellStyle name="Percent 2 10 2" xfId="325" xr:uid="{31DBDF3F-748F-400E-8E86-FED09A498237}"/>
    <cellStyle name="Percent 2 11" xfId="326" xr:uid="{B72E08F5-F30E-4874-B531-41226281CB04}"/>
    <cellStyle name="Percent 2 11 2" xfId="327" xr:uid="{7EEC8891-5655-44A8-9481-0DB3366FD57D}"/>
    <cellStyle name="Percent 2 2" xfId="328" xr:uid="{DB3673B1-0B6F-4D64-B1AC-058DDA62FE9C}"/>
    <cellStyle name="Percent 2 2 2" xfId="329" xr:uid="{A1CCA98C-979F-47AE-8B82-A5C3A1BC85AB}"/>
    <cellStyle name="Percent 2 3" xfId="330" xr:uid="{4809D90E-0655-4EDA-BE7A-3583475BADDA}"/>
    <cellStyle name="Percent 2 3 2" xfId="331" xr:uid="{C4B2D299-3B38-45ED-97F7-ED6C1BE88697}"/>
    <cellStyle name="Percent 2 4" xfId="332" xr:uid="{B0C91C42-E81F-4DB8-9C3E-22E44B54D232}"/>
    <cellStyle name="Percent 2 4 2" xfId="333" xr:uid="{CAFD16B3-24E3-4CFA-A0BF-B10AFCC29477}"/>
    <cellStyle name="Percent 2 5" xfId="334" xr:uid="{8C699471-E666-4238-BC55-DCF5B1705363}"/>
    <cellStyle name="Percent 2 5 2" xfId="335" xr:uid="{8BA90AF6-6936-4F2D-BC6C-9D53BBCEB6E7}"/>
    <cellStyle name="Percent 2 6" xfId="336" xr:uid="{C1FBBCA3-1080-4C8F-B501-AA1EC7A0281F}"/>
    <cellStyle name="Percent 2 6 2" xfId="337" xr:uid="{8B8D1546-6E5E-4B11-864A-B022F9D4F83D}"/>
    <cellStyle name="Percent 2 7" xfId="338" xr:uid="{A7F81E23-AA96-4AA1-A2D1-20FDD0FDB243}"/>
    <cellStyle name="Percent 2 7 2" xfId="339" xr:uid="{560C14F8-1225-4D5B-B033-D1C570C057BD}"/>
    <cellStyle name="Percent 2 8" xfId="340" xr:uid="{81E5B1C7-296D-4C7D-AA45-22062EA6ABB5}"/>
    <cellStyle name="Percent 2 8 2" xfId="341" xr:uid="{77DBAD6E-0AEE-4329-BEEF-474E7D0E9815}"/>
    <cellStyle name="Percent 2 9" xfId="342" xr:uid="{66789546-71D6-4817-8DFB-7783AC3AA8F8}"/>
    <cellStyle name="Percent 2 9 2" xfId="343" xr:uid="{FC357B44-5B29-43B8-AC83-74F8A63B19F8}"/>
    <cellStyle name="Percent 3" xfId="344" xr:uid="{B12A9EFD-2B1A-4C64-AA24-47EB4A83A082}"/>
    <cellStyle name="Percent 3 2" xfId="345" xr:uid="{AF583E90-D1B4-44BA-B0E0-41D54D4B057B}"/>
    <cellStyle name="Percent 4" xfId="346" xr:uid="{DB9177E2-FCAB-47A7-9AFC-33072F69AB66}"/>
    <cellStyle name="Percent 4 10" xfId="347" xr:uid="{F5C67E4B-6381-4CB2-9C0D-DD420FB2F287}"/>
    <cellStyle name="Percent 4 2" xfId="348" xr:uid="{9D91CC15-5D35-4799-8EE2-6F3CCABC415F}"/>
    <cellStyle name="Percent 4 2 2" xfId="349" xr:uid="{F512110A-5CED-4DB0-A29A-631F9AC3E5C8}"/>
    <cellStyle name="Percent 4 3" xfId="350" xr:uid="{41C25FE3-E96A-47C3-ADC3-18AE1F26295B}"/>
    <cellStyle name="Percent 4 3 2" xfId="351" xr:uid="{34056C92-BA0A-4F36-AB91-6018934BB1D7}"/>
    <cellStyle name="Percent 4 4" xfId="352" xr:uid="{3B25B57B-A9AF-4F5D-90F0-E4C4E2B9788C}"/>
    <cellStyle name="Percent 4 4 2" xfId="353" xr:uid="{C1C3429C-ACB3-4DDD-96C5-4D82F1B176E2}"/>
    <cellStyle name="Percent 4 5" xfId="354" xr:uid="{6948207C-D2FA-40E3-AB98-37984849AE40}"/>
    <cellStyle name="Percent 4 5 2" xfId="355" xr:uid="{B9D690AA-04B2-44E0-8422-B3CAA82F8B22}"/>
    <cellStyle name="Percent 4 6" xfId="356" xr:uid="{C0D00495-A6FA-4759-ABDF-8AB7F6405367}"/>
    <cellStyle name="Percent 4 6 2" xfId="357" xr:uid="{619E8029-2D89-4A29-B0AA-721D2628A3BC}"/>
    <cellStyle name="Percent 4 7" xfId="358" xr:uid="{1BB5FA69-BA33-4B56-9AEE-39B1E54C076E}"/>
    <cellStyle name="Percent 4 7 2" xfId="359" xr:uid="{B427130D-0A0A-4DCF-B962-9D616C99CF9E}"/>
    <cellStyle name="Percent 4 8" xfId="360" xr:uid="{D36E3C2A-6564-4601-840E-8CBAB83DE510}"/>
    <cellStyle name="Percent 4 8 2" xfId="361" xr:uid="{AA9BF56D-DEBE-48C3-BFCA-F9258F41F2D9}"/>
    <cellStyle name="Percent 4 9" xfId="362" xr:uid="{CC148918-463C-4A75-B144-74330FCAFE05}"/>
    <cellStyle name="Percent 4 9 2" xfId="363" xr:uid="{1C5428B9-0803-4B52-B0E7-9CB785B2F8EE}"/>
    <cellStyle name="Percent 5" xfId="364" xr:uid="{A721AFDC-B1E9-45A7-A0AE-182F5F9170C7}"/>
    <cellStyle name="Percent 5 2" xfId="365" xr:uid="{CC794C99-8A38-4B1E-92ED-5BFAB62E29CA}"/>
    <cellStyle name="Percent 5 2 2" xfId="366" xr:uid="{EE52B400-E305-4A1A-BB84-D39A61370322}"/>
    <cellStyle name="Percent 5 3" xfId="367" xr:uid="{8D7A7D9A-4854-4637-9C69-2FB3BFC135AF}"/>
    <cellStyle name="Percent 5 3 2" xfId="368" xr:uid="{E6FE99C7-EED5-40AC-84A2-34896B1E3565}"/>
    <cellStyle name="Percent 5 4" xfId="369" xr:uid="{C2AB799A-5CB2-4DE4-A250-AD194260295D}"/>
    <cellStyle name="Percent 5 4 2" xfId="370" xr:uid="{1CAFC223-2F72-47E5-B67C-35CC63180D7A}"/>
    <cellStyle name="Percent 5 5" xfId="371" xr:uid="{546CCF3D-B3DD-4AB6-9115-8D7A9A2BDB6D}"/>
    <cellStyle name="Percent 5 5 2" xfId="372" xr:uid="{553F3788-6E51-419C-9912-3AB32A0F2937}"/>
    <cellStyle name="Percent 5 6" xfId="373" xr:uid="{C2806EA0-905D-4A0C-B8A8-77C12664B4C0}"/>
    <cellStyle name="Percent 5 6 2" xfId="374" xr:uid="{DBD34080-7C53-40A7-BC85-4C2AB028CCA2}"/>
    <cellStyle name="Percent 5 7" xfId="375" xr:uid="{1AC4D628-AC63-471F-BF36-ACA5BBE2173B}"/>
    <cellStyle name="Percent 5 7 2" xfId="376" xr:uid="{498A45E7-6556-43EB-AD81-9E4B27DAA301}"/>
    <cellStyle name="Percent 5 8" xfId="377" xr:uid="{584AB287-2C86-4F7B-A9E7-311E18E9BF4D}"/>
    <cellStyle name="Percent 5 8 2" xfId="378" xr:uid="{358D49CF-C7DB-4BDA-9859-9D5B9C62D927}"/>
    <cellStyle name="Percent 5 9" xfId="379" xr:uid="{0B67060A-0D2C-49DC-86CD-4FC934E21AA4}"/>
    <cellStyle name="Percent 6" xfId="380" xr:uid="{D9B03530-1761-41DD-A273-BA7E03555401}"/>
    <cellStyle name="Percent 6 2" xfId="381" xr:uid="{451C568A-1703-4FBD-B66C-453EAF1D25B3}"/>
    <cellStyle name="Percent 6 2 2" xfId="382" xr:uid="{03F6F19B-4C1B-4517-83A4-2DD3259B3578}"/>
    <cellStyle name="Percent 6 3" xfId="383" xr:uid="{07E20681-2E00-4305-887C-D1AFAF1C8A51}"/>
    <cellStyle name="Percent 6 3 2" xfId="384" xr:uid="{D4BAFDC9-93EF-43C2-9C1A-701DF873BFA7}"/>
    <cellStyle name="Percent 6 4" xfId="385" xr:uid="{98D8344C-3523-4EB7-B48A-B1A8785DF7B7}"/>
    <cellStyle name="Percent 6 4 2" xfId="386" xr:uid="{7088B3B6-BA70-497A-BC40-4B422507C897}"/>
    <cellStyle name="Percent 6 5" xfId="387" xr:uid="{7DEEE01E-C6FA-46CE-AA5D-0F54314483AE}"/>
    <cellStyle name="Percent 6 5 2" xfId="388" xr:uid="{39F4658D-2EE7-4467-9E15-6E1D10FCD122}"/>
    <cellStyle name="Percent 6 6" xfId="389" xr:uid="{58352EB0-DD2F-4474-8B4D-105F3A9BA626}"/>
    <cellStyle name="Percent 6 6 2" xfId="390" xr:uid="{A2427CE2-C450-423E-9D05-074362EBC1F1}"/>
    <cellStyle name="Percent 6 7" xfId="391" xr:uid="{A87E13C9-DE86-444B-B032-B064F49DE1BC}"/>
    <cellStyle name="Percent 6 7 2" xfId="392" xr:uid="{61E1CB49-BF36-4572-9839-CB5850A85D59}"/>
    <cellStyle name="Percent 6 8" xfId="393" xr:uid="{6CC1EFBC-15FB-4D9F-9C1E-9A24F045090E}"/>
    <cellStyle name="Percent 6 8 2" xfId="394" xr:uid="{AB1CD097-88C6-4C29-A168-5A1BDF794DEF}"/>
    <cellStyle name="Percent 6 9" xfId="395" xr:uid="{D80F4FF1-4F28-4BDB-BF41-3D2FE6E41F89}"/>
    <cellStyle name="Percent 7" xfId="396" xr:uid="{F3139EE5-6C7E-4BE7-A45E-D3949292F790}"/>
    <cellStyle name="Percent 7 2" xfId="397" xr:uid="{3DC79096-0C70-4D44-BB23-6B7217FA1BF5}"/>
    <cellStyle name="Percent 7 2 2" xfId="398" xr:uid="{960F9ECE-CABC-46EE-9004-3693ECD91207}"/>
    <cellStyle name="Percent 7 3" xfId="399" xr:uid="{2967A060-0EAB-4AF0-B832-509A8547473D}"/>
    <cellStyle name="Percent 7 3 2" xfId="400" xr:uid="{ACFB27CB-BE82-463C-839C-16DEE1AB766E}"/>
    <cellStyle name="Percent 7 4" xfId="401" xr:uid="{8F4E4050-2A49-4EB1-9CA0-1B7D2F046C70}"/>
    <cellStyle name="Percent 7 4 2" xfId="402" xr:uid="{B257441D-D7E4-4158-AA6A-1793EDE50BCC}"/>
    <cellStyle name="Percent 7 5" xfId="403" xr:uid="{8D754858-5A03-4B79-B12B-F883A909516A}"/>
    <cellStyle name="Percent 7 5 2" xfId="404" xr:uid="{96CC5D6E-EA48-4CB9-8DA0-486FFF5E03A7}"/>
    <cellStyle name="Percent 7 6" xfId="405" xr:uid="{C73852D7-415D-4AB9-B638-2DD4DA5EE4A1}"/>
    <cellStyle name="Percent 7 6 2" xfId="406" xr:uid="{BC685007-4C01-4141-9140-39B182303351}"/>
    <cellStyle name="Percent 7 7" xfId="407" xr:uid="{F00909FA-80F8-48AD-92B0-0224597A8433}"/>
    <cellStyle name="Percent 7 7 2" xfId="408" xr:uid="{6D1CEBCC-BB68-4C9A-89E2-7ED8AD2CD229}"/>
    <cellStyle name="Percent 7 8" xfId="409" xr:uid="{BA83A2FC-A7B8-454D-9583-8F12A817D23C}"/>
    <cellStyle name="Percent 7 8 2" xfId="410" xr:uid="{41DFAC7C-CE91-49BE-A99C-A17A6B2552F6}"/>
    <cellStyle name="Percent 7 9" xfId="411" xr:uid="{AEF4696E-F7DA-4B5C-8656-2FA75673BE23}"/>
    <cellStyle name="Percent 8" xfId="412" xr:uid="{299A57CD-E574-42F4-812F-EDBC98D997CE}"/>
    <cellStyle name="Percent 8 2" xfId="413" xr:uid="{96E057A7-B937-4C84-8538-99C029E79A15}"/>
    <cellStyle name="Percent 9" xfId="414" xr:uid="{EAABBB48-A533-4169-BD2D-DFCB9BB24DD6}"/>
    <cellStyle name="Percent 9 2" xfId="415" xr:uid="{A5318419-A75D-425F-AB3E-4131C7CA2535}"/>
    <cellStyle name="Валута" xfId="61" builtinId="4"/>
    <cellStyle name="Нормален" xfId="0" builtinId="0"/>
    <cellStyle name="Хипервръзка" xfId="62" builtinId="8"/>
  </cellStyles>
  <dxfs count="1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7625D-51BD-4646-8250-D47C45E8A215}">
  <sheetPr codeName="Sheet9"/>
  <dimension ref="B2:C46"/>
  <sheetViews>
    <sheetView zoomScaleNormal="100" workbookViewId="0">
      <selection activeCell="C16" sqref="C16"/>
    </sheetView>
  </sheetViews>
  <sheetFormatPr defaultColWidth="9.140625" defaultRowHeight="12.75"/>
  <cols>
    <col min="1" max="1" width="9.140625" style="87" customWidth="1"/>
    <col min="2" max="2" width="30.7109375" style="87" customWidth="1"/>
    <col min="3" max="3" width="65.7109375" style="87" customWidth="1"/>
    <col min="4" max="16384" width="9.140625" style="87"/>
  </cols>
  <sheetData>
    <row r="2" spans="2:3" ht="15.75">
      <c r="B2" s="16" t="s">
        <v>229</v>
      </c>
      <c r="C2" s="17"/>
    </row>
    <row r="3" spans="2:3" ht="15.75">
      <c r="B3" s="18" t="s">
        <v>230</v>
      </c>
      <c r="C3" s="19"/>
    </row>
    <row r="4" spans="2:3" ht="15.75">
      <c r="B4" s="16"/>
      <c r="C4" s="17"/>
    </row>
    <row r="5" spans="2:3" ht="15.75">
      <c r="B5" s="20" t="s">
        <v>231</v>
      </c>
      <c r="C5" s="21"/>
    </row>
    <row r="6" spans="2:3" ht="15.75">
      <c r="B6" s="22" t="s">
        <v>232</v>
      </c>
      <c r="C6" s="568" t="s">
        <v>1496</v>
      </c>
    </row>
    <row r="7" spans="2:3" ht="15.75">
      <c r="B7" s="22" t="s">
        <v>233</v>
      </c>
      <c r="C7" s="223" t="s">
        <v>1495</v>
      </c>
    </row>
    <row r="8" spans="2:3" ht="15.75">
      <c r="B8" s="22" t="s">
        <v>234</v>
      </c>
      <c r="C8" s="223" t="s">
        <v>1497</v>
      </c>
    </row>
    <row r="9" spans="2:3" ht="15.75">
      <c r="B9" s="23"/>
      <c r="C9" s="24"/>
    </row>
    <row r="10" spans="2:3" ht="15.75">
      <c r="B10" s="18" t="s">
        <v>235</v>
      </c>
      <c r="C10" s="19"/>
    </row>
    <row r="11" spans="2:3" ht="15.75">
      <c r="B11" s="22" t="s">
        <v>236</v>
      </c>
      <c r="C11" s="224" t="s">
        <v>1508</v>
      </c>
    </row>
    <row r="12" spans="2:3" ht="15.75">
      <c r="B12" s="22" t="s">
        <v>237</v>
      </c>
      <c r="C12" s="224" t="s">
        <v>1500</v>
      </c>
    </row>
    <row r="13" spans="2:3" ht="15.75">
      <c r="B13" s="22" t="s">
        <v>238</v>
      </c>
      <c r="C13" s="224" t="s">
        <v>1494</v>
      </c>
    </row>
    <row r="14" spans="2:3" ht="15.75">
      <c r="B14" s="22" t="s">
        <v>239</v>
      </c>
      <c r="C14" s="224" t="s">
        <v>1501</v>
      </c>
    </row>
    <row r="15" spans="2:3" ht="15.75">
      <c r="B15" s="22" t="s">
        <v>240</v>
      </c>
      <c r="C15" s="224" t="s">
        <v>1501</v>
      </c>
    </row>
    <row r="16" spans="2:3" ht="15.75">
      <c r="B16" s="25" t="s">
        <v>241</v>
      </c>
      <c r="C16" s="225" t="s">
        <v>1502</v>
      </c>
    </row>
    <row r="17" spans="2:3" ht="15.75">
      <c r="B17" s="25" t="s">
        <v>242</v>
      </c>
      <c r="C17" s="429" t="s">
        <v>1503</v>
      </c>
    </row>
    <row r="18" spans="2:3" ht="15.75">
      <c r="B18" s="26"/>
      <c r="C18" s="27"/>
    </row>
    <row r="19" spans="2:3" ht="15.75">
      <c r="B19" s="18" t="s">
        <v>243</v>
      </c>
      <c r="C19" s="19"/>
    </row>
    <row r="20" spans="2:3" ht="15.75">
      <c r="B20" s="22" t="s">
        <v>244</v>
      </c>
      <c r="C20" s="224" t="s">
        <v>1504</v>
      </c>
    </row>
    <row r="21" spans="2:3" ht="15.75">
      <c r="B21" s="22" t="s">
        <v>237</v>
      </c>
      <c r="C21" s="224" t="s">
        <v>1505</v>
      </c>
    </row>
    <row r="22" spans="2:3" ht="15.75">
      <c r="B22" s="22" t="s">
        <v>238</v>
      </c>
      <c r="C22" s="224" t="s">
        <v>1498</v>
      </c>
    </row>
    <row r="23" spans="2:3" ht="15.75">
      <c r="B23" s="22" t="s">
        <v>245</v>
      </c>
      <c r="C23" s="224" t="s">
        <v>1506</v>
      </c>
    </row>
    <row r="24" spans="2:3" ht="15.75">
      <c r="B24" s="28"/>
      <c r="C24" s="29"/>
    </row>
    <row r="25" spans="2:3" ht="15.75">
      <c r="B25" s="18" t="s">
        <v>246</v>
      </c>
      <c r="C25" s="19"/>
    </row>
    <row r="26" spans="2:3" ht="15.75">
      <c r="B26" s="25" t="s">
        <v>247</v>
      </c>
      <c r="C26" s="225" t="s">
        <v>1499</v>
      </c>
    </row>
    <row r="27" spans="2:3" ht="15.75">
      <c r="B27" s="25" t="s">
        <v>248</v>
      </c>
      <c r="C27" s="225" t="s">
        <v>1507</v>
      </c>
    </row>
    <row r="28" spans="2:3" ht="15.75">
      <c r="B28" s="25" t="s">
        <v>241</v>
      </c>
      <c r="C28" s="225" t="s">
        <v>1502</v>
      </c>
    </row>
    <row r="29" spans="2:3" ht="15.75">
      <c r="B29" s="25" t="s">
        <v>242</v>
      </c>
      <c r="C29" s="429" t="s">
        <v>1503</v>
      </c>
    </row>
    <row r="30" spans="2:3" ht="15.75">
      <c r="B30" s="30"/>
      <c r="C30" s="30"/>
    </row>
    <row r="31" spans="2:3" ht="15.75">
      <c r="B31" s="30"/>
      <c r="C31" s="30"/>
    </row>
    <row r="32" spans="2:3" ht="15.75">
      <c r="B32" s="30"/>
      <c r="C32" s="30"/>
    </row>
    <row r="35" spans="2:3" ht="15.75">
      <c r="B35" s="484" t="s">
        <v>1357</v>
      </c>
      <c r="C35" s="106" t="s">
        <v>1342</v>
      </c>
    </row>
    <row r="36" spans="2:3" ht="15.75">
      <c r="B36" s="484" t="s">
        <v>1369</v>
      </c>
      <c r="C36" s="106" t="s">
        <v>948</v>
      </c>
    </row>
    <row r="37" spans="2:3" ht="15.75">
      <c r="B37" s="484" t="s">
        <v>1417</v>
      </c>
      <c r="C37" s="106" t="s">
        <v>1367</v>
      </c>
    </row>
    <row r="38" spans="2:3" ht="15.75">
      <c r="B38" s="484" t="s">
        <v>1370</v>
      </c>
      <c r="C38" s="106" t="s">
        <v>1368</v>
      </c>
    </row>
    <row r="39" spans="2:3" ht="31.5">
      <c r="B39" s="484" t="s">
        <v>1371</v>
      </c>
      <c r="C39" s="106" t="s">
        <v>1476</v>
      </c>
    </row>
    <row r="40" spans="2:3" ht="15.75">
      <c r="B40" s="484" t="s">
        <v>1372</v>
      </c>
      <c r="C40" s="485" t="s">
        <v>251</v>
      </c>
    </row>
    <row r="41" spans="2:3" ht="15.75">
      <c r="B41" s="484" t="s">
        <v>1373</v>
      </c>
      <c r="C41" s="486" t="s">
        <v>252</v>
      </c>
    </row>
    <row r="42" spans="2:3" ht="15.75">
      <c r="B42" s="484" t="s">
        <v>1374</v>
      </c>
      <c r="C42" s="486" t="s">
        <v>255</v>
      </c>
    </row>
    <row r="43" spans="2:3" ht="15.75">
      <c r="B43" s="484" t="s">
        <v>1375</v>
      </c>
      <c r="C43" s="486" t="s">
        <v>1462</v>
      </c>
    </row>
    <row r="44" spans="2:3" ht="63">
      <c r="B44" s="484" t="s">
        <v>1376</v>
      </c>
      <c r="C44" s="487" t="s">
        <v>941</v>
      </c>
    </row>
    <row r="45" spans="2:3" ht="31.5">
      <c r="B45" s="484" t="s">
        <v>1377</v>
      </c>
      <c r="C45" s="487" t="s">
        <v>1337</v>
      </c>
    </row>
    <row r="46" spans="2:3" ht="31.5">
      <c r="B46" s="484" t="s">
        <v>1422</v>
      </c>
      <c r="C46" s="487" t="s">
        <v>1477</v>
      </c>
    </row>
  </sheetData>
  <sheetProtection password="CF35" sheet="1" insertRows="0" selectLockedCells="1"/>
  <phoneticPr fontId="26" type="noConversion"/>
  <printOptions horizontalCentered="1"/>
  <pageMargins left="0.70866141732283472" right="0.70866141732283472" top="1.1811023622047245" bottom="0.74803149606299213" header="0.39370078740157483" footer="0.31496062992125984"/>
  <pageSetup paperSize="9" scale="85" orientation="portrait" r:id="rId1"/>
  <headerFooter>
    <oddHeader>&amp;R&amp;"Times New Roman,Bold Italic"&amp;12Приложение 2&amp;"Times New Roman,Bold"
Проект !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40CF2-5B5D-4288-B6B7-C38360053BDB}">
  <sheetPr codeName="Sheet1">
    <pageSetUpPr fitToPage="1"/>
  </sheetPr>
  <dimension ref="A1:AF75"/>
  <sheetViews>
    <sheetView topLeftCell="A8" zoomScale="85" zoomScaleNormal="85" workbookViewId="0">
      <selection activeCell="D31" sqref="D31"/>
    </sheetView>
  </sheetViews>
  <sheetFormatPr defaultColWidth="9.140625" defaultRowHeight="15.75"/>
  <cols>
    <col min="1" max="1" width="60.7109375" style="37" customWidth="1"/>
    <col min="2" max="2" width="13.85546875" style="37" customWidth="1"/>
    <col min="3" max="4" width="14.7109375" style="37" customWidth="1"/>
    <col min="5" max="5" width="61.85546875" style="37" customWidth="1"/>
    <col min="6" max="6" width="13.7109375" style="37" customWidth="1"/>
    <col min="7" max="7" width="15.28515625" style="37" customWidth="1"/>
    <col min="8" max="8" width="14.7109375" style="37" customWidth="1"/>
    <col min="9" max="16384" width="9.140625" style="37"/>
  </cols>
  <sheetData>
    <row r="1" spans="1:32">
      <c r="H1" s="113" t="s">
        <v>1442</v>
      </c>
    </row>
    <row r="2" spans="1:32">
      <c r="A2" s="71" t="s">
        <v>947</v>
      </c>
      <c r="B2" s="71"/>
      <c r="C2" s="71"/>
      <c r="D2" s="71"/>
      <c r="E2" s="71"/>
      <c r="F2" s="180"/>
      <c r="G2" s="94"/>
      <c r="H2" s="94"/>
    </row>
    <row r="3" spans="1:32">
      <c r="A3" s="35" t="str">
        <f>CONCATENATE("на ",UPPER(dfName))</f>
        <v>на ИНВЕСТ КЛАСИК</v>
      </c>
      <c r="B3" s="35"/>
      <c r="C3" s="35"/>
      <c r="D3" s="35"/>
      <c r="E3" s="35"/>
      <c r="F3" s="36"/>
      <c r="G3" s="95"/>
      <c r="H3" s="95"/>
    </row>
    <row r="4" spans="1:32">
      <c r="A4" s="78" t="str">
        <f>CONCATENATE("към ",TEXT(EndDate,"dd.mm.yyyy")," г.")</f>
        <v>към 30.06.2026 г.</v>
      </c>
      <c r="B4" s="78"/>
      <c r="C4" s="78"/>
      <c r="D4" s="78"/>
      <c r="E4" s="78"/>
      <c r="F4" s="185" t="s">
        <v>908</v>
      </c>
      <c r="G4" s="193" t="str">
        <f>ReportedCompletionDate</f>
        <v>27.07.2026</v>
      </c>
      <c r="H4" s="90"/>
    </row>
    <row r="5" spans="1:32">
      <c r="A5" s="78"/>
      <c r="B5" s="77"/>
      <c r="C5" s="77"/>
      <c r="D5" s="77"/>
      <c r="F5" s="186" t="s">
        <v>247</v>
      </c>
      <c r="G5" s="91" t="str">
        <f>authorName</f>
        <v>Ивелина Иванова</v>
      </c>
      <c r="H5" s="92"/>
    </row>
    <row r="6" spans="1:32">
      <c r="A6" s="96"/>
      <c r="B6" s="96"/>
      <c r="C6" s="97"/>
      <c r="D6" s="98"/>
      <c r="F6" s="186" t="s">
        <v>249</v>
      </c>
      <c r="G6" s="93" t="str">
        <f>udManager</f>
        <v>Александър Майстер и Стела Желева - Прокурист</v>
      </c>
      <c r="H6" s="91"/>
    </row>
    <row r="7" spans="1:32">
      <c r="A7" s="96"/>
      <c r="B7" s="96"/>
      <c r="C7" s="97"/>
      <c r="D7" s="99"/>
      <c r="E7" s="99"/>
      <c r="F7" s="96"/>
      <c r="G7" s="94"/>
      <c r="H7" s="187" t="s">
        <v>1478</v>
      </c>
    </row>
    <row r="8" spans="1:32" ht="36.75" customHeight="1">
      <c r="A8" s="84" t="s">
        <v>0</v>
      </c>
      <c r="B8" s="84" t="s">
        <v>222</v>
      </c>
      <c r="C8" s="100" t="s">
        <v>1</v>
      </c>
      <c r="D8" s="100" t="s">
        <v>2</v>
      </c>
      <c r="E8" s="101" t="s">
        <v>6</v>
      </c>
      <c r="F8" s="84" t="s">
        <v>222</v>
      </c>
      <c r="G8" s="100" t="s">
        <v>3</v>
      </c>
      <c r="H8" s="100" t="s">
        <v>4</v>
      </c>
    </row>
    <row r="9" spans="1:32" ht="12" customHeight="1">
      <c r="A9" s="80" t="s">
        <v>5</v>
      </c>
      <c r="B9" s="80" t="s">
        <v>161</v>
      </c>
      <c r="C9" s="80">
        <v>1</v>
      </c>
      <c r="D9" s="80">
        <v>2</v>
      </c>
      <c r="E9" s="182" t="s">
        <v>5</v>
      </c>
      <c r="F9" s="80" t="s">
        <v>161</v>
      </c>
      <c r="G9" s="80">
        <v>1</v>
      </c>
      <c r="H9" s="80">
        <v>2</v>
      </c>
    </row>
    <row r="10" spans="1:32" s="116" customFormat="1">
      <c r="A10" s="102" t="s">
        <v>7</v>
      </c>
      <c r="B10" s="218"/>
      <c r="C10" s="216"/>
      <c r="D10" s="216"/>
      <c r="E10" s="103" t="s">
        <v>24</v>
      </c>
      <c r="F10" s="220"/>
      <c r="G10" s="216"/>
      <c r="H10" s="216"/>
    </row>
    <row r="11" spans="1:32" s="116" customFormat="1">
      <c r="A11" s="104" t="s">
        <v>919</v>
      </c>
      <c r="B11" s="183"/>
      <c r="C11" s="210"/>
      <c r="D11" s="210"/>
      <c r="E11" s="104" t="s">
        <v>924</v>
      </c>
      <c r="F11" s="183" t="s">
        <v>195</v>
      </c>
      <c r="G11" s="209">
        <v>12292907.470000001</v>
      </c>
      <c r="H11" s="209">
        <v>12118777.74</v>
      </c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79"/>
      <c r="T11" s="179"/>
      <c r="U11" s="179"/>
      <c r="V11" s="179"/>
      <c r="W11" s="179"/>
      <c r="X11" s="179"/>
      <c r="Y11" s="179"/>
      <c r="Z11" s="179"/>
      <c r="AA11" s="179"/>
      <c r="AB11" s="179"/>
      <c r="AC11" s="179"/>
      <c r="AD11" s="179"/>
      <c r="AE11" s="179"/>
      <c r="AF11" s="179"/>
    </row>
    <row r="12" spans="1:32">
      <c r="A12" s="106" t="s">
        <v>136</v>
      </c>
      <c r="B12" s="219" t="s">
        <v>164</v>
      </c>
      <c r="C12" s="202">
        <f>C13+C14</f>
        <v>0</v>
      </c>
      <c r="D12" s="202">
        <f>D13+D14</f>
        <v>0</v>
      </c>
      <c r="E12" s="104" t="s">
        <v>923</v>
      </c>
      <c r="F12" s="219"/>
      <c r="G12" s="202"/>
      <c r="H12" s="202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</row>
    <row r="13" spans="1:32" ht="31.5">
      <c r="A13" s="130" t="s">
        <v>91</v>
      </c>
      <c r="B13" s="120" t="s">
        <v>165</v>
      </c>
      <c r="C13" s="203"/>
      <c r="D13" s="203"/>
      <c r="E13" s="106" t="s">
        <v>135</v>
      </c>
      <c r="F13" s="120" t="s">
        <v>196</v>
      </c>
      <c r="G13" s="190">
        <v>-3050813.5700000003</v>
      </c>
      <c r="H13" s="190">
        <v>-3011683.83</v>
      </c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</row>
    <row r="14" spans="1:32">
      <c r="A14" s="130" t="s">
        <v>99</v>
      </c>
      <c r="B14" s="219" t="s">
        <v>166</v>
      </c>
      <c r="C14" s="190"/>
      <c r="D14" s="190"/>
      <c r="E14" s="106" t="s">
        <v>25</v>
      </c>
      <c r="F14" s="219" t="s">
        <v>197</v>
      </c>
      <c r="G14" s="190"/>
      <c r="H14" s="190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</row>
    <row r="15" spans="1:32">
      <c r="A15" s="106" t="s">
        <v>127</v>
      </c>
      <c r="B15" s="219" t="s">
        <v>167</v>
      </c>
      <c r="C15" s="190"/>
      <c r="D15" s="190"/>
      <c r="E15" s="106" t="s">
        <v>111</v>
      </c>
      <c r="F15" s="219" t="s">
        <v>198</v>
      </c>
      <c r="G15" s="190">
        <v>0</v>
      </c>
      <c r="H15" s="190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</row>
    <row r="16" spans="1:32">
      <c r="A16" s="108" t="s">
        <v>11</v>
      </c>
      <c r="B16" s="183" t="s">
        <v>168</v>
      </c>
      <c r="C16" s="210">
        <f>C12+C15</f>
        <v>0</v>
      </c>
      <c r="D16" s="210">
        <f>D12+D15</f>
        <v>0</v>
      </c>
      <c r="E16" s="108" t="s">
        <v>23</v>
      </c>
      <c r="F16" s="183" t="s">
        <v>199</v>
      </c>
      <c r="G16" s="210">
        <f>SUM(G13:G15)</f>
        <v>-3050813.5700000003</v>
      </c>
      <c r="H16" s="210">
        <f>SUM(H13:H15)</f>
        <v>-3011683.83</v>
      </c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</row>
    <row r="17" spans="1:32">
      <c r="A17" s="104" t="s">
        <v>920</v>
      </c>
      <c r="B17" s="183" t="s">
        <v>169</v>
      </c>
      <c r="C17" s="209"/>
      <c r="D17" s="209"/>
      <c r="E17" s="104" t="s">
        <v>922</v>
      </c>
      <c r="F17" s="183"/>
      <c r="G17" s="210"/>
      <c r="H17" s="210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</row>
    <row r="18" spans="1:32">
      <c r="A18" s="108" t="s">
        <v>30</v>
      </c>
      <c r="B18" s="183" t="s">
        <v>170</v>
      </c>
      <c r="C18" s="210">
        <f>C16+C17</f>
        <v>0</v>
      </c>
      <c r="D18" s="210">
        <f>D16+D17</f>
        <v>0</v>
      </c>
      <c r="E18" s="106" t="s">
        <v>26</v>
      </c>
      <c r="F18" s="219" t="s">
        <v>200</v>
      </c>
      <c r="G18" s="202">
        <f>SUM(G19:G20)</f>
        <v>39710.539999999339</v>
      </c>
      <c r="H18" s="202">
        <f>SUM(H19:H20)</f>
        <v>-274684.63000000012</v>
      </c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</row>
    <row r="19" spans="1:32">
      <c r="A19" s="103" t="s">
        <v>32</v>
      </c>
      <c r="B19" s="220"/>
      <c r="C19" s="210"/>
      <c r="D19" s="210"/>
      <c r="E19" s="222" t="s">
        <v>27</v>
      </c>
      <c r="F19" s="219" t="s">
        <v>201</v>
      </c>
      <c r="G19" s="190">
        <v>1442330.8799999994</v>
      </c>
      <c r="H19" s="190">
        <v>1127935.71</v>
      </c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</row>
    <row r="20" spans="1:32">
      <c r="A20" s="103" t="s">
        <v>921</v>
      </c>
      <c r="B20" s="220"/>
      <c r="C20" s="210"/>
      <c r="D20" s="210"/>
      <c r="E20" s="222" t="s">
        <v>28</v>
      </c>
      <c r="F20" s="219" t="s">
        <v>202</v>
      </c>
      <c r="G20" s="190">
        <v>-1402620.34</v>
      </c>
      <c r="H20" s="190">
        <v>-1402620.34</v>
      </c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</row>
    <row r="21" spans="1:32">
      <c r="A21" s="109" t="s">
        <v>8</v>
      </c>
      <c r="B21" s="189" t="s">
        <v>171</v>
      </c>
      <c r="C21" s="190">
        <v>0</v>
      </c>
      <c r="D21" s="240"/>
      <c r="E21" s="241" t="s">
        <v>981</v>
      </c>
      <c r="F21" s="189" t="s">
        <v>203</v>
      </c>
      <c r="G21" s="190">
        <v>440950.98</v>
      </c>
      <c r="H21" s="190">
        <v>314395.1699999994</v>
      </c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</row>
    <row r="22" spans="1:32">
      <c r="A22" s="109" t="s">
        <v>9</v>
      </c>
      <c r="B22" s="189" t="s">
        <v>172</v>
      </c>
      <c r="C22" s="190">
        <v>139294.42000000001</v>
      </c>
      <c r="D22" s="240">
        <v>86295.93</v>
      </c>
      <c r="E22" s="241" t="s">
        <v>982</v>
      </c>
      <c r="F22" s="189" t="s">
        <v>983</v>
      </c>
      <c r="G22" s="190">
        <v>0</v>
      </c>
      <c r="H22" s="190"/>
      <c r="I22" s="105"/>
      <c r="J22" s="105"/>
      <c r="K22" s="493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</row>
    <row r="23" spans="1:32">
      <c r="A23" s="109" t="s">
        <v>159</v>
      </c>
      <c r="B23" s="189" t="s">
        <v>173</v>
      </c>
      <c r="C23" s="190">
        <v>0</v>
      </c>
      <c r="D23" s="190"/>
      <c r="E23" s="108" t="s">
        <v>29</v>
      </c>
      <c r="F23" s="183" t="s">
        <v>204</v>
      </c>
      <c r="G23" s="210">
        <f>G19+G21+G20+G22</f>
        <v>480661.51999999932</v>
      </c>
      <c r="H23" s="210">
        <f>H19+H21+H20+H22</f>
        <v>39710.539999999339</v>
      </c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</row>
    <row r="24" spans="1:32">
      <c r="A24" s="109" t="s">
        <v>126</v>
      </c>
      <c r="B24" s="189" t="s">
        <v>174</v>
      </c>
      <c r="C24" s="190">
        <v>0</v>
      </c>
      <c r="D24" s="190"/>
      <c r="E24" s="110" t="s">
        <v>31</v>
      </c>
      <c r="F24" s="220" t="s">
        <v>205</v>
      </c>
      <c r="G24" s="210">
        <f>G11+G16+G23</f>
        <v>9722755.4199999999</v>
      </c>
      <c r="H24" s="210">
        <f>H11+H16+H23</f>
        <v>9146804.4499999993</v>
      </c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</row>
    <row r="25" spans="1:32">
      <c r="A25" s="110" t="s">
        <v>11</v>
      </c>
      <c r="B25" s="220" t="s">
        <v>175</v>
      </c>
      <c r="C25" s="210">
        <f>SUM(C21:C24)</f>
        <v>139294.42000000001</v>
      </c>
      <c r="D25" s="210">
        <f>SUM(D21:D24)</f>
        <v>86295.93</v>
      </c>
      <c r="E25" s="109"/>
      <c r="F25" s="189"/>
      <c r="G25" s="202"/>
      <c r="H25" s="202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</row>
    <row r="26" spans="1:32">
      <c r="A26" s="103" t="s">
        <v>925</v>
      </c>
      <c r="B26" s="220"/>
      <c r="C26" s="210"/>
      <c r="D26" s="210"/>
      <c r="E26" s="103" t="s">
        <v>33</v>
      </c>
      <c r="F26" s="220"/>
      <c r="G26" s="210"/>
      <c r="H26" s="210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</row>
    <row r="27" spans="1:32">
      <c r="A27" s="109" t="s">
        <v>136</v>
      </c>
      <c r="B27" s="189" t="s">
        <v>176</v>
      </c>
      <c r="C27" s="202">
        <f>SUM(C28:C31)</f>
        <v>8660947.910000002</v>
      </c>
      <c r="D27" s="202">
        <f>SUM(D28:D31)</f>
        <v>8169227.8000000007</v>
      </c>
      <c r="E27" s="107" t="s">
        <v>137</v>
      </c>
      <c r="F27" s="219" t="s">
        <v>206</v>
      </c>
      <c r="G27" s="190"/>
      <c r="H27" s="190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</row>
    <row r="28" spans="1:32">
      <c r="A28" s="249" t="s">
        <v>91</v>
      </c>
      <c r="B28" s="189" t="s">
        <v>177</v>
      </c>
      <c r="C28" s="190">
        <v>6774583.3400000008</v>
      </c>
      <c r="D28" s="190">
        <v>6278149.5</v>
      </c>
      <c r="E28" s="106" t="s">
        <v>124</v>
      </c>
      <c r="F28" s="219" t="s">
        <v>207</v>
      </c>
      <c r="G28" s="202">
        <f>SUM(G29:G31)</f>
        <v>16411.190000000002</v>
      </c>
      <c r="H28" s="202">
        <f>SUM(H29:H31)</f>
        <v>16060.69</v>
      </c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</row>
    <row r="29" spans="1:32">
      <c r="A29" s="249" t="s">
        <v>108</v>
      </c>
      <c r="B29" s="189" t="s">
        <v>178</v>
      </c>
      <c r="C29" s="215">
        <v>0</v>
      </c>
      <c r="D29" s="215"/>
      <c r="E29" s="222" t="s">
        <v>160</v>
      </c>
      <c r="F29" s="219" t="s">
        <v>208</v>
      </c>
      <c r="G29" s="215">
        <v>663.99</v>
      </c>
      <c r="H29" s="215">
        <v>651.1</v>
      </c>
    </row>
    <row r="30" spans="1:32">
      <c r="A30" s="249" t="s">
        <v>99</v>
      </c>
      <c r="B30" s="189" t="s">
        <v>179</v>
      </c>
      <c r="C30" s="215">
        <v>1725976.42</v>
      </c>
      <c r="D30" s="215">
        <v>1734227.23</v>
      </c>
      <c r="E30" s="222" t="s">
        <v>93</v>
      </c>
      <c r="F30" s="219" t="s">
        <v>209</v>
      </c>
      <c r="G30" s="215">
        <v>15747.2</v>
      </c>
      <c r="H30" s="215">
        <v>15409.59</v>
      </c>
    </row>
    <row r="31" spans="1:32">
      <c r="A31" s="249" t="s">
        <v>10</v>
      </c>
      <c r="B31" s="189" t="s">
        <v>180</v>
      </c>
      <c r="C31" s="215">
        <v>160388.15</v>
      </c>
      <c r="D31" s="215">
        <v>156851.07</v>
      </c>
      <c r="E31" s="222" t="s">
        <v>106</v>
      </c>
      <c r="F31" s="189" t="s">
        <v>210</v>
      </c>
      <c r="G31" s="215"/>
      <c r="H31" s="215"/>
    </row>
    <row r="32" spans="1:32">
      <c r="A32" s="109" t="s">
        <v>128</v>
      </c>
      <c r="B32" s="189" t="s">
        <v>181</v>
      </c>
      <c r="C32" s="215"/>
      <c r="D32" s="215"/>
      <c r="E32" s="107" t="s">
        <v>119</v>
      </c>
      <c r="F32" s="219" t="s">
        <v>211</v>
      </c>
      <c r="G32" s="215">
        <v>7.4</v>
      </c>
      <c r="H32" s="215">
        <v>1137.6199999999999</v>
      </c>
    </row>
    <row r="33" spans="1:8">
      <c r="A33" s="109" t="s">
        <v>129</v>
      </c>
      <c r="B33" s="189" t="s">
        <v>182</v>
      </c>
      <c r="C33" s="215">
        <v>906354.6399999999</v>
      </c>
      <c r="D33" s="215">
        <v>876429.68</v>
      </c>
      <c r="E33" s="109" t="s">
        <v>138</v>
      </c>
      <c r="F33" s="189" t="s">
        <v>212</v>
      </c>
      <c r="G33" s="215"/>
      <c r="H33" s="215"/>
    </row>
    <row r="34" spans="1:8">
      <c r="A34" s="109" t="s">
        <v>130</v>
      </c>
      <c r="B34" s="189" t="s">
        <v>183</v>
      </c>
      <c r="C34" s="215"/>
      <c r="D34" s="215"/>
      <c r="E34" s="107" t="s">
        <v>101</v>
      </c>
      <c r="F34" s="219" t="s">
        <v>213</v>
      </c>
      <c r="G34" s="215"/>
      <c r="H34" s="215"/>
    </row>
    <row r="35" spans="1:8">
      <c r="A35" s="109" t="s">
        <v>131</v>
      </c>
      <c r="B35" s="189" t="s">
        <v>184</v>
      </c>
      <c r="C35" s="215"/>
      <c r="D35" s="215"/>
      <c r="E35" s="107" t="s">
        <v>102</v>
      </c>
      <c r="F35" s="219" t="s">
        <v>214</v>
      </c>
      <c r="G35" s="215"/>
      <c r="H35" s="215"/>
    </row>
    <row r="36" spans="1:8">
      <c r="A36" s="109" t="s">
        <v>132</v>
      </c>
      <c r="B36" s="189" t="s">
        <v>185</v>
      </c>
      <c r="C36" s="215"/>
      <c r="D36" s="215"/>
      <c r="E36" s="107" t="s">
        <v>139</v>
      </c>
      <c r="F36" s="219" t="s">
        <v>215</v>
      </c>
      <c r="G36" s="215"/>
      <c r="H36" s="215"/>
    </row>
    <row r="37" spans="1:8">
      <c r="A37" s="110" t="s">
        <v>12</v>
      </c>
      <c r="B37" s="189" t="s">
        <v>186</v>
      </c>
      <c r="C37" s="201">
        <f>SUM(C32:C36)+C27</f>
        <v>9567302.5500000026</v>
      </c>
      <c r="D37" s="201">
        <f>SUM(D32:D36)+D27</f>
        <v>9045657.4800000004</v>
      </c>
      <c r="E37" s="109" t="s">
        <v>140</v>
      </c>
      <c r="F37" s="189" t="s">
        <v>216</v>
      </c>
      <c r="G37" s="215"/>
      <c r="H37" s="215"/>
    </row>
    <row r="38" spans="1:8" ht="16.5" customHeight="1">
      <c r="A38" s="103" t="s">
        <v>926</v>
      </c>
      <c r="B38" s="220"/>
      <c r="C38" s="216"/>
      <c r="D38" s="216"/>
      <c r="E38" s="107" t="s">
        <v>141</v>
      </c>
      <c r="F38" s="120" t="s">
        <v>217</v>
      </c>
      <c r="G38" s="215">
        <v>12580</v>
      </c>
      <c r="H38" s="215"/>
    </row>
    <row r="39" spans="1:8">
      <c r="A39" s="106" t="s">
        <v>133</v>
      </c>
      <c r="B39" s="219" t="s">
        <v>187</v>
      </c>
      <c r="C39" s="215">
        <v>38307.160000000003</v>
      </c>
      <c r="D39" s="215">
        <v>25199.47</v>
      </c>
      <c r="E39" s="107" t="s">
        <v>112</v>
      </c>
      <c r="F39" s="219" t="s">
        <v>218</v>
      </c>
      <c r="G39" s="215"/>
      <c r="H39" s="215"/>
    </row>
    <row r="40" spans="1:8">
      <c r="A40" s="106" t="s">
        <v>92</v>
      </c>
      <c r="B40" s="219" t="s">
        <v>188</v>
      </c>
      <c r="C40" s="215"/>
      <c r="D40" s="215"/>
      <c r="E40" s="110" t="s">
        <v>34</v>
      </c>
      <c r="F40" s="220" t="s">
        <v>219</v>
      </c>
      <c r="G40" s="216">
        <f>SUM(G32:G39)+G28+G27</f>
        <v>28998.590000000004</v>
      </c>
      <c r="H40" s="216">
        <f>SUM(H32:H39)+H28+H27</f>
        <v>17198.310000000001</v>
      </c>
    </row>
    <row r="41" spans="1:8">
      <c r="A41" s="106" t="s">
        <v>134</v>
      </c>
      <c r="B41" s="219" t="s">
        <v>189</v>
      </c>
      <c r="C41" s="215"/>
      <c r="D41" s="215"/>
      <c r="E41" s="110"/>
      <c r="F41" s="220"/>
      <c r="G41" s="216"/>
      <c r="H41" s="216"/>
    </row>
    <row r="42" spans="1:8">
      <c r="A42" s="106" t="s">
        <v>100</v>
      </c>
      <c r="B42" s="219" t="s">
        <v>190</v>
      </c>
      <c r="C42" s="215">
        <v>6849.88</v>
      </c>
      <c r="D42" s="215">
        <v>6849.88</v>
      </c>
      <c r="E42" s="109"/>
      <c r="F42" s="189"/>
      <c r="G42" s="201"/>
      <c r="H42" s="201"/>
    </row>
    <row r="43" spans="1:8">
      <c r="A43" s="108" t="s">
        <v>13</v>
      </c>
      <c r="B43" s="183" t="s">
        <v>191</v>
      </c>
      <c r="C43" s="216">
        <f>SUM(C39:C42)</f>
        <v>45157.04</v>
      </c>
      <c r="D43" s="216">
        <f>SUM(D39:D42)</f>
        <v>32049.350000000002</v>
      </c>
      <c r="E43" s="109"/>
      <c r="F43" s="189"/>
      <c r="G43" s="201"/>
      <c r="H43" s="201"/>
    </row>
    <row r="44" spans="1:8">
      <c r="A44" s="104" t="s">
        <v>927</v>
      </c>
      <c r="B44" s="183" t="s">
        <v>192</v>
      </c>
      <c r="C44" s="217">
        <v>0</v>
      </c>
      <c r="D44" s="217"/>
      <c r="E44" s="109"/>
      <c r="F44" s="189"/>
      <c r="G44" s="201"/>
      <c r="H44" s="201"/>
    </row>
    <row r="45" spans="1:8">
      <c r="A45" s="108" t="s">
        <v>34</v>
      </c>
      <c r="B45" s="183" t="s">
        <v>193</v>
      </c>
      <c r="C45" s="216">
        <f>C25+C37+C43+C44</f>
        <v>9751754.0100000016</v>
      </c>
      <c r="D45" s="216">
        <f>D25+D37+D43+D44</f>
        <v>9164002.7599999998</v>
      </c>
      <c r="E45" s="109"/>
      <c r="F45" s="189"/>
      <c r="G45" s="201"/>
      <c r="H45" s="201"/>
    </row>
    <row r="46" spans="1:8">
      <c r="A46" s="109"/>
      <c r="B46" s="189"/>
      <c r="C46" s="201"/>
      <c r="D46" s="201"/>
      <c r="E46" s="109"/>
      <c r="F46" s="189"/>
      <c r="G46" s="201"/>
      <c r="H46" s="201"/>
    </row>
    <row r="47" spans="1:8">
      <c r="A47" s="221" t="s">
        <v>36</v>
      </c>
      <c r="B47" s="183" t="s">
        <v>194</v>
      </c>
      <c r="C47" s="531">
        <f>C18+C45</f>
        <v>9751754.0100000016</v>
      </c>
      <c r="D47" s="531">
        <f>D18+D45</f>
        <v>9164002.7599999998</v>
      </c>
      <c r="E47" s="221" t="s">
        <v>35</v>
      </c>
      <c r="F47" s="183" t="s">
        <v>220</v>
      </c>
      <c r="G47" s="532">
        <f>G24+G40</f>
        <v>9751754.0099999998</v>
      </c>
      <c r="H47" s="532">
        <f>H24+H40</f>
        <v>9164002.7599999998</v>
      </c>
    </row>
    <row r="49" spans="1:8">
      <c r="A49" s="105"/>
      <c r="B49" s="105"/>
      <c r="H49" s="105"/>
    </row>
    <row r="50" spans="1:8">
      <c r="A50" s="37" t="s">
        <v>1424</v>
      </c>
    </row>
    <row r="52" spans="1:8">
      <c r="G52" s="105"/>
      <c r="H52" s="105"/>
    </row>
    <row r="62" spans="1:8">
      <c r="E62" s="105"/>
    </row>
    <row r="63" spans="1:8" s="105" customFormat="1"/>
    <row r="64" spans="1:8" s="105" customFormat="1">
      <c r="E64" s="112"/>
    </row>
    <row r="65" s="105" customFormat="1"/>
    <row r="66" s="105" customFormat="1"/>
    <row r="67" s="105" customFormat="1"/>
    <row r="68" s="105" customFormat="1"/>
    <row r="69" s="105" customFormat="1"/>
    <row r="70" s="105" customFormat="1"/>
    <row r="71" s="105" customFormat="1"/>
    <row r="72" s="105" customFormat="1"/>
    <row r="73" s="105" customFormat="1"/>
    <row r="74" s="105" customFormat="1"/>
    <row r="75" s="105" customFormat="1"/>
  </sheetData>
  <sheetProtection password="CF35" sheet="1" insertRows="0" selectLockedCells="1"/>
  <phoneticPr fontId="11" type="noConversion"/>
  <printOptions horizontalCentered="1"/>
  <pageMargins left="0.35433070866141736" right="0.23622047244094491" top="0.47244094488188981" bottom="0.47244094488188981" header="0.27559055118110237" footer="0.27559055118110237"/>
  <pageSetup paperSize="9" scale="64" orientation="landscape" horizontalDpi="300" verticalDpi="300" r:id="rId1"/>
  <headerFooter alignWithMargins="0">
    <oddFooter>&amp;RКИС-ОФС, стр. &amp;P от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C8CE6-034B-49E7-AAA8-07D69F5AFFC6}">
  <sheetPr codeName="Sheet2"/>
  <dimension ref="A1:H71"/>
  <sheetViews>
    <sheetView zoomScale="80" zoomScaleNormal="80" workbookViewId="0">
      <selection activeCell="G15" sqref="G15"/>
    </sheetView>
  </sheetViews>
  <sheetFormatPr defaultColWidth="9.140625" defaultRowHeight="15.75"/>
  <cols>
    <col min="1" max="1" width="42.85546875" style="37" customWidth="1"/>
    <col min="2" max="2" width="16.42578125" style="37" customWidth="1"/>
    <col min="3" max="4" width="13.7109375" style="37" customWidth="1"/>
    <col min="5" max="5" width="42.42578125" style="37" customWidth="1"/>
    <col min="6" max="6" width="15.5703125" style="37" customWidth="1"/>
    <col min="7" max="8" width="13.7109375" style="37" customWidth="1"/>
    <col min="9" max="16384" width="9.140625" style="37"/>
  </cols>
  <sheetData>
    <row r="1" spans="1:8">
      <c r="H1" s="113" t="s">
        <v>1443</v>
      </c>
    </row>
    <row r="2" spans="1:8">
      <c r="A2" s="71" t="s">
        <v>948</v>
      </c>
      <c r="B2" s="77"/>
      <c r="C2" s="77"/>
      <c r="D2" s="74"/>
      <c r="E2" s="77"/>
      <c r="F2" s="181"/>
    </row>
    <row r="3" spans="1:8">
      <c r="A3" s="35" t="str">
        <f>CONCATENATE("на ",UPPER(dfName))</f>
        <v>на ИНВЕСТ КЛАСИК</v>
      </c>
      <c r="B3" s="77"/>
      <c r="C3" s="77"/>
      <c r="D3" s="74"/>
      <c r="E3" s="77"/>
      <c r="F3" s="181"/>
    </row>
    <row r="4" spans="1:8">
      <c r="A4" s="78" t="str">
        <f>"за периода "&amp;TEXT(StartDate,"dd.mm.yyyy")&amp;" - "&amp;TEXT(EndDate,"dd.mm.yyyy")</f>
        <v>за периода 01.01.2026 - 30.06.2026</v>
      </c>
      <c r="B4" s="77"/>
      <c r="C4" s="77"/>
      <c r="D4" s="77"/>
      <c r="E4" s="77"/>
      <c r="F4" s="66" t="s">
        <v>908</v>
      </c>
      <c r="G4" s="430" t="str">
        <f>ReportedCompletionDate</f>
        <v>27.07.2026</v>
      </c>
    </row>
    <row r="5" spans="1:8">
      <c r="A5" s="175"/>
      <c r="B5" s="96"/>
      <c r="C5" s="82"/>
      <c r="D5" s="176"/>
      <c r="F5" s="431" t="s">
        <v>247</v>
      </c>
      <c r="G5" s="432" t="str">
        <f>authorName</f>
        <v>Ивелина Иванова</v>
      </c>
    </row>
    <row r="6" spans="1:8">
      <c r="A6" s="175"/>
      <c r="B6" s="96"/>
      <c r="C6" s="82"/>
      <c r="D6" s="176"/>
      <c r="F6" s="431" t="s">
        <v>249</v>
      </c>
      <c r="G6" s="433" t="str">
        <f>udManager</f>
        <v>Александър Майстер и Стела Желева - Прокурист</v>
      </c>
    </row>
    <row r="7" spans="1:8">
      <c r="A7" s="82"/>
      <c r="C7" s="177"/>
      <c r="D7" s="177"/>
      <c r="E7" s="178"/>
      <c r="F7" s="178"/>
      <c r="H7" s="114" t="s">
        <v>1478</v>
      </c>
    </row>
    <row r="8" spans="1:8" ht="31.5">
      <c r="A8" s="83" t="s">
        <v>14</v>
      </c>
      <c r="B8" s="84" t="s">
        <v>222</v>
      </c>
      <c r="C8" s="83" t="s">
        <v>1</v>
      </c>
      <c r="D8" s="83" t="s">
        <v>4</v>
      </c>
      <c r="E8" s="83" t="s">
        <v>15</v>
      </c>
      <c r="F8" s="84" t="s">
        <v>222</v>
      </c>
      <c r="G8" s="83" t="s">
        <v>1</v>
      </c>
      <c r="H8" s="83" t="s">
        <v>4</v>
      </c>
    </row>
    <row r="9" spans="1:8">
      <c r="A9" s="434" t="s">
        <v>5</v>
      </c>
      <c r="B9" s="434" t="s">
        <v>161</v>
      </c>
      <c r="C9" s="434">
        <v>1</v>
      </c>
      <c r="D9" s="434">
        <v>2</v>
      </c>
      <c r="E9" s="435" t="s">
        <v>5</v>
      </c>
      <c r="F9" s="434" t="s">
        <v>161</v>
      </c>
      <c r="G9" s="434">
        <v>1</v>
      </c>
      <c r="H9" s="434">
        <v>2</v>
      </c>
    </row>
    <row r="10" spans="1:8">
      <c r="A10" s="85" t="s">
        <v>16</v>
      </c>
      <c r="B10" s="320"/>
      <c r="C10" s="86"/>
      <c r="D10" s="86"/>
      <c r="E10" s="85" t="s">
        <v>17</v>
      </c>
      <c r="F10" s="320"/>
      <c r="G10" s="86"/>
      <c r="H10" s="86"/>
    </row>
    <row r="11" spans="1:8" s="116" customFormat="1">
      <c r="A11" s="211" t="s">
        <v>18</v>
      </c>
      <c r="B11" s="321"/>
      <c r="C11" s="207"/>
      <c r="D11" s="207"/>
      <c r="E11" s="211" t="s">
        <v>37</v>
      </c>
      <c r="F11" s="321"/>
      <c r="G11" s="207"/>
      <c r="H11" s="207"/>
    </row>
    <row r="12" spans="1:8" s="105" customFormat="1">
      <c r="A12" s="115" t="s">
        <v>19</v>
      </c>
      <c r="B12" s="320" t="s">
        <v>788</v>
      </c>
      <c r="C12" s="203"/>
      <c r="D12" s="203"/>
      <c r="E12" s="115" t="s">
        <v>38</v>
      </c>
      <c r="F12" s="320" t="s">
        <v>805</v>
      </c>
      <c r="G12" s="203">
        <v>353.87</v>
      </c>
      <c r="H12" s="203">
        <v>4929.160509860264</v>
      </c>
    </row>
    <row r="13" spans="1:8" s="105" customFormat="1" ht="31.5">
      <c r="A13" s="115" t="s">
        <v>930</v>
      </c>
      <c r="B13" s="320" t="s">
        <v>789</v>
      </c>
      <c r="C13" s="203">
        <v>564</v>
      </c>
      <c r="D13" s="203"/>
      <c r="E13" s="115" t="s">
        <v>933</v>
      </c>
      <c r="F13" s="320" t="s">
        <v>806</v>
      </c>
      <c r="G13" s="203">
        <v>36.5</v>
      </c>
      <c r="H13" s="203">
        <v>214.74259010241178</v>
      </c>
    </row>
    <row r="14" spans="1:8" s="105" customFormat="1" ht="31.5">
      <c r="A14" s="115" t="s">
        <v>931</v>
      </c>
      <c r="B14" s="320" t="s">
        <v>790</v>
      </c>
      <c r="C14" s="203">
        <v>2764743.13</v>
      </c>
      <c r="D14" s="203">
        <v>1496589.4684098312</v>
      </c>
      <c r="E14" s="115" t="s">
        <v>934</v>
      </c>
      <c r="F14" s="320" t="s">
        <v>807</v>
      </c>
      <c r="G14" s="203">
        <v>3262078.72</v>
      </c>
      <c r="H14" s="203">
        <v>1452055.1274906306</v>
      </c>
    </row>
    <row r="15" spans="1:8" s="105" customFormat="1" ht="31.5">
      <c r="A15" s="115" t="s">
        <v>932</v>
      </c>
      <c r="B15" s="320" t="s">
        <v>791</v>
      </c>
      <c r="C15" s="203">
        <v>0.04</v>
      </c>
      <c r="D15" s="203">
        <v>175.05611428396128</v>
      </c>
      <c r="E15" s="115" t="s">
        <v>935</v>
      </c>
      <c r="F15" s="320" t="s">
        <v>808</v>
      </c>
      <c r="G15" s="203">
        <v>0.17</v>
      </c>
      <c r="H15" s="203">
        <v>1.5338756435886555E-2</v>
      </c>
    </row>
    <row r="16" spans="1:8" s="105" customFormat="1">
      <c r="A16" s="115" t="s">
        <v>973</v>
      </c>
      <c r="B16" s="320" t="s">
        <v>792</v>
      </c>
      <c r="C16" s="203">
        <v>151.9</v>
      </c>
      <c r="D16" s="203">
        <v>241.00254112064957</v>
      </c>
      <c r="E16" s="129" t="s">
        <v>936</v>
      </c>
      <c r="F16" s="320" t="s">
        <v>809</v>
      </c>
      <c r="G16" s="203">
        <v>42669.29</v>
      </c>
      <c r="H16" s="203">
        <v>46946.636466359552</v>
      </c>
    </row>
    <row r="17" spans="1:8" s="105" customFormat="1">
      <c r="A17" s="212"/>
      <c r="B17" s="320"/>
      <c r="C17" s="204"/>
      <c r="D17" s="204"/>
      <c r="E17" s="115" t="s">
        <v>937</v>
      </c>
      <c r="F17" s="320" t="s">
        <v>810</v>
      </c>
      <c r="G17" s="203">
        <v>0</v>
      </c>
      <c r="H17" s="203"/>
    </row>
    <row r="18" spans="1:8" s="105" customFormat="1">
      <c r="A18" s="117" t="s">
        <v>20</v>
      </c>
      <c r="B18" s="321" t="s">
        <v>793</v>
      </c>
      <c r="C18" s="206">
        <f>SUM(C12:C16)</f>
        <v>2765459.07</v>
      </c>
      <c r="D18" s="206">
        <f>SUM(D12:D16)</f>
        <v>1497005.5270652357</v>
      </c>
      <c r="E18" s="117" t="s">
        <v>20</v>
      </c>
      <c r="F18" s="321" t="s">
        <v>811</v>
      </c>
      <c r="G18" s="206">
        <f>SUM(G12:G17)</f>
        <v>3305138.5500000003</v>
      </c>
      <c r="H18" s="206">
        <f>SUM(H12:H17)</f>
        <v>1504145.6823957092</v>
      </c>
    </row>
    <row r="19" spans="1:8" s="179" customFormat="1">
      <c r="A19" s="208" t="s">
        <v>113</v>
      </c>
      <c r="B19" s="321"/>
      <c r="C19" s="206"/>
      <c r="D19" s="206"/>
      <c r="E19" s="208" t="s">
        <v>39</v>
      </c>
      <c r="F19" s="321"/>
      <c r="G19" s="206"/>
      <c r="H19" s="206"/>
    </row>
    <row r="20" spans="1:8" s="105" customFormat="1">
      <c r="A20" s="213" t="s">
        <v>817</v>
      </c>
      <c r="B20" s="320" t="s">
        <v>794</v>
      </c>
      <c r="C20" s="203">
        <v>0</v>
      </c>
      <c r="D20" s="203"/>
      <c r="E20" s="214"/>
      <c r="F20" s="320"/>
      <c r="G20" s="204"/>
      <c r="H20" s="204"/>
    </row>
    <row r="21" spans="1:8" s="105" customFormat="1">
      <c r="A21" s="115" t="s">
        <v>121</v>
      </c>
      <c r="B21" s="320" t="s">
        <v>795</v>
      </c>
      <c r="C21" s="203">
        <v>98728.38</v>
      </c>
      <c r="D21" s="203">
        <v>93043.280857743259</v>
      </c>
      <c r="E21" s="208"/>
      <c r="F21" s="320"/>
      <c r="G21" s="204"/>
      <c r="H21" s="204"/>
    </row>
    <row r="22" spans="1:8" s="105" customFormat="1">
      <c r="A22" s="115" t="s">
        <v>21</v>
      </c>
      <c r="B22" s="320" t="s">
        <v>796</v>
      </c>
      <c r="C22" s="203">
        <v>0</v>
      </c>
      <c r="D22" s="203"/>
      <c r="E22" s="212"/>
      <c r="F22" s="320"/>
      <c r="G22" s="204"/>
      <c r="H22" s="204"/>
    </row>
    <row r="23" spans="1:8" s="105" customFormat="1">
      <c r="A23" s="115" t="s">
        <v>142</v>
      </c>
      <c r="B23" s="320" t="s">
        <v>797</v>
      </c>
      <c r="C23" s="203">
        <v>0</v>
      </c>
      <c r="D23" s="203"/>
      <c r="E23" s="115"/>
      <c r="F23" s="320"/>
      <c r="G23" s="204"/>
      <c r="H23" s="204"/>
    </row>
    <row r="24" spans="1:8" s="105" customFormat="1">
      <c r="A24" s="115" t="s">
        <v>22</v>
      </c>
      <c r="B24" s="320" t="s">
        <v>798</v>
      </c>
      <c r="C24" s="203">
        <v>0</v>
      </c>
      <c r="D24" s="203"/>
      <c r="E24" s="115"/>
      <c r="F24" s="320"/>
      <c r="G24" s="204"/>
      <c r="H24" s="204"/>
    </row>
    <row r="25" spans="1:8" s="179" customFormat="1">
      <c r="A25" s="117" t="s">
        <v>23</v>
      </c>
      <c r="B25" s="321" t="s">
        <v>799</v>
      </c>
      <c r="C25" s="206">
        <f>SUM(C20:C24)</f>
        <v>98728.38</v>
      </c>
      <c r="D25" s="206">
        <f>SUM(D20:D24)</f>
        <v>93043.280857743259</v>
      </c>
      <c r="E25" s="117" t="s">
        <v>23</v>
      </c>
      <c r="F25" s="321" t="s">
        <v>812</v>
      </c>
      <c r="G25" s="205"/>
      <c r="H25" s="205"/>
    </row>
    <row r="26" spans="1:8" s="179" customFormat="1">
      <c r="A26" s="208" t="s">
        <v>143</v>
      </c>
      <c r="B26" s="321" t="s">
        <v>800</v>
      </c>
      <c r="C26" s="206">
        <f>C18+C25</f>
        <v>2864187.4499999997</v>
      </c>
      <c r="D26" s="206">
        <f>D18+D25</f>
        <v>1590048.8079229789</v>
      </c>
      <c r="E26" s="208" t="s">
        <v>40</v>
      </c>
      <c r="F26" s="321" t="s">
        <v>813</v>
      </c>
      <c r="G26" s="206">
        <f>G18+G25</f>
        <v>3305138.5500000003</v>
      </c>
      <c r="H26" s="206">
        <f>H18+H25</f>
        <v>1504145.6823957092</v>
      </c>
    </row>
    <row r="27" spans="1:8" s="179" customFormat="1">
      <c r="A27" s="208" t="s">
        <v>818</v>
      </c>
      <c r="B27" s="321" t="s">
        <v>801</v>
      </c>
      <c r="C27" s="86">
        <f>IF((G26-C26)&gt;0,G26-C26,0)</f>
        <v>440951.10000000056</v>
      </c>
      <c r="D27" s="86">
        <f>IF((H26-D26)&gt;0,H26-D26,0)</f>
        <v>0</v>
      </c>
      <c r="E27" s="208" t="s">
        <v>819</v>
      </c>
      <c r="F27" s="321" t="s">
        <v>814</v>
      </c>
      <c r="G27" s="86">
        <f>IF((C26-G26)&gt;0,C26-G26,0)</f>
        <v>0</v>
      </c>
      <c r="H27" s="86">
        <f>IF((D26-H26)&gt;0,D26-H26,0)</f>
        <v>85903.125527269673</v>
      </c>
    </row>
    <row r="28" spans="1:8" s="179" customFormat="1">
      <c r="A28" s="208" t="s">
        <v>144</v>
      </c>
      <c r="B28" s="321" t="s">
        <v>802</v>
      </c>
      <c r="C28" s="205"/>
      <c r="D28" s="205"/>
      <c r="E28" s="208"/>
      <c r="F28" s="321"/>
      <c r="G28" s="206"/>
      <c r="H28" s="206"/>
    </row>
    <row r="29" spans="1:8" s="179" customFormat="1">
      <c r="A29" s="208" t="s">
        <v>145</v>
      </c>
      <c r="B29" s="321" t="s">
        <v>803</v>
      </c>
      <c r="C29" s="206">
        <f>C27-C28</f>
        <v>440951.10000000056</v>
      </c>
      <c r="D29" s="206">
        <f>D27-D28</f>
        <v>0</v>
      </c>
      <c r="E29" s="208" t="s">
        <v>146</v>
      </c>
      <c r="F29" s="321" t="s">
        <v>815</v>
      </c>
      <c r="G29" s="206">
        <f>G27</f>
        <v>0</v>
      </c>
      <c r="H29" s="206">
        <f>H27</f>
        <v>85903.125527269673</v>
      </c>
    </row>
    <row r="30" spans="1:8" s="179" customFormat="1">
      <c r="A30" s="208" t="s">
        <v>820</v>
      </c>
      <c r="B30" s="321" t="s">
        <v>804</v>
      </c>
      <c r="C30" s="206">
        <f>C26+C28+C29</f>
        <v>3305138.5500000003</v>
      </c>
      <c r="D30" s="206">
        <f>D26+D28+D29</f>
        <v>1590048.8079229789</v>
      </c>
      <c r="E30" s="208" t="s">
        <v>821</v>
      </c>
      <c r="F30" s="321" t="s">
        <v>816</v>
      </c>
      <c r="G30" s="206">
        <f>G26+G29</f>
        <v>3305138.5500000003</v>
      </c>
      <c r="H30" s="206">
        <f>H26+H29</f>
        <v>1590048.8079229789</v>
      </c>
    </row>
    <row r="31" spans="1:8" s="105" customFormat="1">
      <c r="A31" s="436"/>
      <c r="B31" s="37"/>
      <c r="E31" s="436"/>
      <c r="F31" s="436"/>
    </row>
    <row r="32" spans="1:8" s="105" customFormat="1">
      <c r="B32" s="37"/>
      <c r="E32" s="179"/>
      <c r="F32" s="179"/>
    </row>
    <row r="33" spans="1:2" s="105" customFormat="1">
      <c r="A33" s="437"/>
      <c r="B33" s="37"/>
    </row>
    <row r="34" spans="1:2" s="105" customFormat="1">
      <c r="A34" s="437"/>
      <c r="B34" s="37"/>
    </row>
    <row r="35" spans="1:2" s="105" customFormat="1">
      <c r="A35" s="438"/>
      <c r="B35" s="37"/>
    </row>
    <row r="36" spans="1:2" s="105" customFormat="1">
      <c r="B36" s="37"/>
    </row>
    <row r="37" spans="1:2" s="105" customFormat="1">
      <c r="B37" s="37"/>
    </row>
    <row r="38" spans="1:2" s="105" customFormat="1">
      <c r="B38" s="37"/>
    </row>
    <row r="39" spans="1:2" s="105" customFormat="1">
      <c r="B39" s="37"/>
    </row>
    <row r="40" spans="1:2" s="105" customFormat="1">
      <c r="B40" s="37"/>
    </row>
    <row r="41" spans="1:2" s="105" customFormat="1">
      <c r="B41" s="37"/>
    </row>
    <row r="42" spans="1:2" s="105" customFormat="1">
      <c r="B42" s="37"/>
    </row>
    <row r="43" spans="1:2" s="105" customFormat="1">
      <c r="B43" s="37"/>
    </row>
    <row r="44" spans="1:2" s="105" customFormat="1">
      <c r="B44" s="37"/>
    </row>
    <row r="45" spans="1:2" s="105" customFormat="1">
      <c r="A45" s="37"/>
    </row>
    <row r="59" spans="2:2">
      <c r="B59" s="105"/>
    </row>
    <row r="60" spans="2:2">
      <c r="B60" s="105"/>
    </row>
    <row r="61" spans="2:2">
      <c r="B61" s="105"/>
    </row>
    <row r="62" spans="2:2">
      <c r="B62" s="105"/>
    </row>
    <row r="63" spans="2:2">
      <c r="B63" s="105"/>
    </row>
    <row r="64" spans="2:2">
      <c r="B64" s="105"/>
    </row>
    <row r="65" spans="2:2">
      <c r="B65" s="105"/>
    </row>
    <row r="66" spans="2:2">
      <c r="B66" s="105"/>
    </row>
    <row r="67" spans="2:2">
      <c r="B67" s="105"/>
    </row>
    <row r="68" spans="2:2">
      <c r="B68" s="105"/>
    </row>
    <row r="69" spans="2:2">
      <c r="B69" s="105"/>
    </row>
    <row r="70" spans="2:2">
      <c r="B70" s="105"/>
    </row>
    <row r="71" spans="2:2">
      <c r="B71" s="105"/>
    </row>
  </sheetData>
  <sheetProtection password="CF35" sheet="1" insertRows="0" selectLockedCells="1"/>
  <phoneticPr fontId="11" type="noConversion"/>
  <printOptions horizontalCentered="1"/>
  <pageMargins left="0.25" right="0.25" top="0.75" bottom="0.75" header="0.3" footer="0.3"/>
  <pageSetup paperSize="9" scale="80" orientation="landscape" r:id="rId1"/>
  <headerFooter alignWithMargins="0">
    <oddFooter>&amp;RКИС-ОВД, стр. &amp;P от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57A56-CBA5-4436-978A-0C92514D2EE1}">
  <sheetPr codeName="Sheet3">
    <pageSetUpPr fitToPage="1"/>
  </sheetPr>
  <dimension ref="A1:H75"/>
  <sheetViews>
    <sheetView zoomScale="90" zoomScaleNormal="90" workbookViewId="0">
      <selection activeCell="D23" sqref="D23"/>
    </sheetView>
  </sheetViews>
  <sheetFormatPr defaultColWidth="9.140625" defaultRowHeight="12.75"/>
  <cols>
    <col min="1" max="1" width="63.7109375" style="87" customWidth="1"/>
    <col min="2" max="2" width="13.7109375" style="87" customWidth="1"/>
    <col min="3" max="8" width="15.28515625" style="87" customWidth="1"/>
    <col min="9" max="16384" width="9.140625" style="87"/>
  </cols>
  <sheetData>
    <row r="1" spans="1:8" s="171" customFormat="1">
      <c r="G1" s="172"/>
      <c r="H1" s="172" t="s">
        <v>1444</v>
      </c>
    </row>
    <row r="2" spans="1:8">
      <c r="A2" s="439" t="s">
        <v>63</v>
      </c>
      <c r="B2" s="440"/>
      <c r="C2" s="441"/>
      <c r="D2" s="442"/>
      <c r="E2" s="441"/>
      <c r="F2" s="443"/>
      <c r="G2" s="444"/>
      <c r="H2" s="173"/>
    </row>
    <row r="3" spans="1:8">
      <c r="A3" s="439" t="str">
        <f>CONCATENATE("на ",UPPER(dfName))</f>
        <v>на ИНВЕСТ КЛАСИК</v>
      </c>
      <c r="B3" s="440"/>
      <c r="C3" s="441"/>
      <c r="D3" s="442"/>
      <c r="E3" s="441"/>
      <c r="F3" s="443"/>
      <c r="G3" s="445"/>
      <c r="H3" s="173"/>
    </row>
    <row r="4" spans="1:8">
      <c r="A4" s="441" t="str">
        <f>"за периода "&amp;TEXT(StartDate,"dd.mm.yyyy")&amp;" - "&amp;TEXT(EndDate,"dd.mm.yyyy")</f>
        <v>за периода 01.01.2026 - 30.06.2026</v>
      </c>
      <c r="B4" s="440"/>
      <c r="C4" s="441"/>
      <c r="D4" s="441"/>
      <c r="E4" s="441"/>
    </row>
    <row r="5" spans="1:8">
      <c r="A5" s="443"/>
      <c r="B5" s="446"/>
      <c r="C5" s="443"/>
      <c r="D5" s="443"/>
      <c r="E5" s="443"/>
      <c r="F5" s="447" t="s">
        <v>908</v>
      </c>
      <c r="G5" s="448" t="str">
        <f>ReportedCompletionDate</f>
        <v>27.07.2026</v>
      </c>
    </row>
    <row r="6" spans="1:8">
      <c r="A6" s="449"/>
      <c r="B6" s="174"/>
      <c r="C6" s="449"/>
      <c r="F6" s="447" t="s">
        <v>247</v>
      </c>
      <c r="G6" s="450" t="str">
        <f>authorName</f>
        <v>Ивелина Иванова</v>
      </c>
      <c r="H6" s="173"/>
    </row>
    <row r="7" spans="1:8">
      <c r="A7" s="449"/>
      <c r="B7" s="174"/>
      <c r="C7" s="449"/>
      <c r="F7" s="447" t="s">
        <v>249</v>
      </c>
      <c r="G7" s="451" t="str">
        <f>udManager</f>
        <v>Александър Майстер и Стела Желева - Прокурист</v>
      </c>
      <c r="H7" s="173"/>
    </row>
    <row r="8" spans="1:8">
      <c r="A8" s="449"/>
      <c r="C8" s="449"/>
      <c r="D8" s="449"/>
      <c r="E8" s="452"/>
      <c r="F8" s="173"/>
      <c r="G8" s="173"/>
      <c r="H8" s="453" t="s">
        <v>1478</v>
      </c>
    </row>
    <row r="9" spans="1:8" ht="18" customHeight="1">
      <c r="A9" s="571" t="s">
        <v>57</v>
      </c>
      <c r="B9" s="571" t="s">
        <v>222</v>
      </c>
      <c r="C9" s="571" t="s">
        <v>3</v>
      </c>
      <c r="D9" s="571"/>
      <c r="E9" s="571"/>
      <c r="F9" s="571" t="s">
        <v>4</v>
      </c>
      <c r="G9" s="571"/>
      <c r="H9" s="571"/>
    </row>
    <row r="10" spans="1:8" ht="33" customHeight="1">
      <c r="A10" s="572"/>
      <c r="B10" s="572"/>
      <c r="C10" s="454" t="s">
        <v>58</v>
      </c>
      <c r="D10" s="454" t="s">
        <v>59</v>
      </c>
      <c r="E10" s="454" t="s">
        <v>60</v>
      </c>
      <c r="F10" s="454" t="s">
        <v>58</v>
      </c>
      <c r="G10" s="454" t="s">
        <v>59</v>
      </c>
      <c r="H10" s="454" t="s">
        <v>60</v>
      </c>
    </row>
    <row r="11" spans="1:8" s="455" customFormat="1">
      <c r="A11" s="120" t="s">
        <v>5</v>
      </c>
      <c r="B11" s="120" t="s">
        <v>161</v>
      </c>
      <c r="C11" s="120">
        <v>1</v>
      </c>
      <c r="D11" s="120">
        <v>2</v>
      </c>
      <c r="E11" s="120">
        <v>3</v>
      </c>
      <c r="F11" s="120">
        <v>4</v>
      </c>
      <c r="G11" s="120">
        <v>5</v>
      </c>
      <c r="H11" s="120">
        <v>6</v>
      </c>
    </row>
    <row r="12" spans="1:8" ht="21" customHeight="1">
      <c r="A12" s="456" t="s">
        <v>978</v>
      </c>
      <c r="B12" s="81"/>
      <c r="C12" s="457"/>
      <c r="D12" s="457"/>
      <c r="E12" s="457"/>
      <c r="F12" s="457"/>
      <c r="G12" s="457"/>
      <c r="H12" s="457"/>
    </row>
    <row r="13" spans="1:8" ht="25.5">
      <c r="A13" s="458" t="s">
        <v>979</v>
      </c>
      <c r="B13" s="81" t="s">
        <v>824</v>
      </c>
      <c r="C13" s="459">
        <v>135000</v>
      </c>
      <c r="D13" s="459">
        <v>0</v>
      </c>
      <c r="E13" s="460">
        <f>SUM(C13:D13)</f>
        <v>135000</v>
      </c>
      <c r="F13" s="459"/>
      <c r="G13" s="459"/>
      <c r="H13" s="460">
        <f>SUM(F13:G13)</f>
        <v>0</v>
      </c>
    </row>
    <row r="14" spans="1:8">
      <c r="A14" s="458" t="s">
        <v>949</v>
      </c>
      <c r="B14" s="81" t="s">
        <v>825</v>
      </c>
      <c r="C14" s="459"/>
      <c r="D14" s="459"/>
      <c r="E14" s="460">
        <f t="shared" ref="E14:E19" si="0">SUM(C14:D14)</f>
        <v>0</v>
      </c>
      <c r="F14" s="459"/>
      <c r="G14" s="459"/>
      <c r="H14" s="460">
        <f t="shared" ref="H14:H19" si="1">SUM(F14:G14)</f>
        <v>0</v>
      </c>
    </row>
    <row r="15" spans="1:8">
      <c r="A15" s="461" t="s">
        <v>62</v>
      </c>
      <c r="B15" s="81" t="s">
        <v>826</v>
      </c>
      <c r="C15" s="459"/>
      <c r="D15" s="459"/>
      <c r="E15" s="460">
        <f t="shared" si="0"/>
        <v>0</v>
      </c>
      <c r="F15" s="459"/>
      <c r="G15" s="459"/>
      <c r="H15" s="460">
        <f t="shared" si="1"/>
        <v>0</v>
      </c>
    </row>
    <row r="16" spans="1:8">
      <c r="A16" s="462" t="s">
        <v>950</v>
      </c>
      <c r="B16" s="81" t="s">
        <v>827</v>
      </c>
      <c r="C16" s="459"/>
      <c r="D16" s="459"/>
      <c r="E16" s="460">
        <f t="shared" si="0"/>
        <v>0</v>
      </c>
      <c r="F16" s="459"/>
      <c r="G16" s="459"/>
      <c r="H16" s="460">
        <f t="shared" si="1"/>
        <v>0</v>
      </c>
    </row>
    <row r="17" spans="1:8">
      <c r="A17" s="462" t="s">
        <v>980</v>
      </c>
      <c r="B17" s="81" t="s">
        <v>828</v>
      </c>
      <c r="C17" s="459"/>
      <c r="D17" s="459"/>
      <c r="E17" s="460">
        <f t="shared" si="0"/>
        <v>0</v>
      </c>
      <c r="F17" s="459"/>
      <c r="G17" s="459"/>
      <c r="H17" s="460">
        <f t="shared" si="1"/>
        <v>0</v>
      </c>
    </row>
    <row r="18" spans="1:8">
      <c r="A18" s="458" t="s">
        <v>976</v>
      </c>
      <c r="B18" s="81" t="s">
        <v>829</v>
      </c>
      <c r="C18" s="459"/>
      <c r="D18" s="459"/>
      <c r="E18" s="460">
        <f t="shared" si="0"/>
        <v>0</v>
      </c>
      <c r="F18" s="459"/>
      <c r="G18" s="459"/>
      <c r="H18" s="460">
        <f t="shared" si="1"/>
        <v>0</v>
      </c>
    </row>
    <row r="19" spans="1:8" ht="21" customHeight="1">
      <c r="A19" s="456" t="s">
        <v>977</v>
      </c>
      <c r="B19" s="199" t="s">
        <v>830</v>
      </c>
      <c r="C19" s="463">
        <f>SUM(C13:C14,C16:C18)</f>
        <v>135000</v>
      </c>
      <c r="D19" s="463">
        <f>SUM(D13:D14,D16:D18)</f>
        <v>0</v>
      </c>
      <c r="E19" s="460">
        <f t="shared" si="0"/>
        <v>135000</v>
      </c>
      <c r="F19" s="463">
        <f>SUM(F13:F14,F16:F18)</f>
        <v>0</v>
      </c>
      <c r="G19" s="463">
        <f>SUM(G13:G14,G16:G18)</f>
        <v>0</v>
      </c>
      <c r="H19" s="460">
        <f t="shared" si="1"/>
        <v>0</v>
      </c>
    </row>
    <row r="20" spans="1:8" ht="21" customHeight="1">
      <c r="A20" s="456" t="s">
        <v>122</v>
      </c>
      <c r="B20" s="81"/>
      <c r="C20" s="463"/>
      <c r="D20" s="463"/>
      <c r="E20" s="463"/>
      <c r="F20" s="463"/>
      <c r="G20" s="463"/>
      <c r="H20" s="463"/>
    </row>
    <row r="21" spans="1:8">
      <c r="A21" s="458" t="s">
        <v>951</v>
      </c>
      <c r="B21" s="81" t="s">
        <v>831</v>
      </c>
      <c r="C21" s="459">
        <v>371770.74</v>
      </c>
      <c r="D21" s="459">
        <v>-367069.25</v>
      </c>
      <c r="E21" s="460">
        <f>SUM(C21:D21)</f>
        <v>4701.4899999999907</v>
      </c>
      <c r="F21" s="459">
        <v>337642.5405070993</v>
      </c>
      <c r="G21" s="459">
        <v>-255910.62617916689</v>
      </c>
      <c r="H21" s="460">
        <f>SUM(F21:G21)</f>
        <v>81731.914327932405</v>
      </c>
    </row>
    <row r="22" spans="1:8">
      <c r="A22" s="458" t="s">
        <v>952</v>
      </c>
      <c r="B22" s="81" t="s">
        <v>832</v>
      </c>
      <c r="C22" s="459"/>
      <c r="D22" s="459"/>
      <c r="E22" s="460">
        <f t="shared" ref="E22:E29" si="2">SUM(C22:D22)</f>
        <v>0</v>
      </c>
      <c r="F22" s="459">
        <v>0</v>
      </c>
      <c r="G22" s="459">
        <v>0</v>
      </c>
      <c r="H22" s="460">
        <f t="shared" ref="H22:H29" si="3">SUM(F22:G22)</f>
        <v>0</v>
      </c>
    </row>
    <row r="23" spans="1:8">
      <c r="A23" s="464" t="s">
        <v>953</v>
      </c>
      <c r="B23" s="81" t="s">
        <v>833</v>
      </c>
      <c r="C23" s="459">
        <v>12006.8</v>
      </c>
      <c r="D23" s="459"/>
      <c r="E23" s="460">
        <f t="shared" si="2"/>
        <v>12006.8</v>
      </c>
      <c r="F23" s="459">
        <v>45538.860739430318</v>
      </c>
      <c r="G23" s="459">
        <v>0</v>
      </c>
      <c r="H23" s="460">
        <f t="shared" si="3"/>
        <v>45538.860739430318</v>
      </c>
    </row>
    <row r="24" spans="1:8">
      <c r="A24" s="458" t="s">
        <v>954</v>
      </c>
      <c r="B24" s="81" t="s">
        <v>834</v>
      </c>
      <c r="C24" s="459">
        <v>353.87</v>
      </c>
      <c r="D24" s="459">
        <v>0</v>
      </c>
      <c r="E24" s="460">
        <f t="shared" si="2"/>
        <v>353.87</v>
      </c>
      <c r="F24" s="459">
        <v>4109.5596243027258</v>
      </c>
      <c r="G24" s="459">
        <v>0</v>
      </c>
      <c r="H24" s="460">
        <f t="shared" si="3"/>
        <v>4109.5596243027258</v>
      </c>
    </row>
    <row r="25" spans="1:8">
      <c r="A25" s="462" t="s">
        <v>955</v>
      </c>
      <c r="B25" s="81" t="s">
        <v>835</v>
      </c>
      <c r="C25" s="459">
        <v>0</v>
      </c>
      <c r="D25" s="459">
        <v>-93438.74</v>
      </c>
      <c r="E25" s="460">
        <f t="shared" si="2"/>
        <v>-93438.74</v>
      </c>
      <c r="F25" s="459">
        <v>0</v>
      </c>
      <c r="G25" s="459">
        <v>-89935.444287080172</v>
      </c>
      <c r="H25" s="460">
        <f t="shared" si="3"/>
        <v>-89935.444287080172</v>
      </c>
    </row>
    <row r="26" spans="1:8">
      <c r="A26" s="462" t="s">
        <v>956</v>
      </c>
      <c r="B26" s="81" t="s">
        <v>836</v>
      </c>
      <c r="C26" s="459">
        <v>0</v>
      </c>
      <c r="D26" s="459">
        <v>-3990.43</v>
      </c>
      <c r="E26" s="460">
        <f t="shared" si="2"/>
        <v>-3990.43</v>
      </c>
      <c r="F26" s="459">
        <v>0</v>
      </c>
      <c r="G26" s="459">
        <v>-3989.595210217657</v>
      </c>
      <c r="H26" s="460">
        <f t="shared" si="3"/>
        <v>-3989.595210217657</v>
      </c>
    </row>
    <row r="27" spans="1:8">
      <c r="A27" s="462" t="s">
        <v>957</v>
      </c>
      <c r="B27" s="81" t="s">
        <v>837</v>
      </c>
      <c r="C27" s="459">
        <v>0.01</v>
      </c>
      <c r="D27" s="459">
        <v>0</v>
      </c>
      <c r="E27" s="460">
        <f t="shared" si="2"/>
        <v>0.01</v>
      </c>
      <c r="F27" s="459">
        <v>1.5338756435886555E-2</v>
      </c>
      <c r="G27" s="459">
        <v>0</v>
      </c>
      <c r="H27" s="460">
        <f t="shared" si="3"/>
        <v>1.5338756435886555E-2</v>
      </c>
    </row>
    <row r="28" spans="1:8">
      <c r="A28" s="458" t="s">
        <v>958</v>
      </c>
      <c r="B28" s="81" t="s">
        <v>838</v>
      </c>
      <c r="C28" s="459"/>
      <c r="D28" s="459">
        <v>-1634.5</v>
      </c>
      <c r="E28" s="460">
        <f t="shared" si="2"/>
        <v>-1634.5</v>
      </c>
      <c r="F28" s="459">
        <v>0</v>
      </c>
      <c r="G28" s="459">
        <v>-2023.5603298855217</v>
      </c>
      <c r="H28" s="460">
        <f t="shared" si="3"/>
        <v>-2023.5603298855217</v>
      </c>
    </row>
    <row r="29" spans="1:8" ht="21" customHeight="1">
      <c r="A29" s="456" t="s">
        <v>114</v>
      </c>
      <c r="B29" s="199" t="s">
        <v>839</v>
      </c>
      <c r="C29" s="463">
        <f>SUM(C21:C28)</f>
        <v>384131.42</v>
      </c>
      <c r="D29" s="463">
        <f>SUM(D21:D28)</f>
        <v>-466132.92</v>
      </c>
      <c r="E29" s="460">
        <f t="shared" si="2"/>
        <v>-82001.5</v>
      </c>
      <c r="F29" s="463">
        <f>SUM(F21:F28)</f>
        <v>387290.97620958876</v>
      </c>
      <c r="G29" s="463">
        <f>SUM(G21:G28)</f>
        <v>-351859.22600635019</v>
      </c>
      <c r="H29" s="460">
        <f t="shared" si="3"/>
        <v>35431.750203238567</v>
      </c>
    </row>
    <row r="30" spans="1:8" ht="21" customHeight="1">
      <c r="A30" s="465" t="s">
        <v>123</v>
      </c>
      <c r="B30" s="81"/>
      <c r="C30" s="463"/>
      <c r="D30" s="463"/>
      <c r="E30" s="463"/>
      <c r="F30" s="463"/>
      <c r="G30" s="463"/>
      <c r="H30" s="463"/>
    </row>
    <row r="31" spans="1:8">
      <c r="A31" s="458" t="s">
        <v>959</v>
      </c>
      <c r="B31" s="81" t="s">
        <v>840</v>
      </c>
      <c r="C31" s="459"/>
      <c r="D31" s="459"/>
      <c r="E31" s="460">
        <f>SUM(C31:D31)</f>
        <v>0</v>
      </c>
      <c r="F31" s="459"/>
      <c r="G31" s="459"/>
      <c r="H31" s="460">
        <f>SUM(F31:G31)</f>
        <v>0</v>
      </c>
    </row>
    <row r="32" spans="1:8">
      <c r="A32" s="458" t="s">
        <v>960</v>
      </c>
      <c r="B32" s="81" t="s">
        <v>841</v>
      </c>
      <c r="C32" s="459"/>
      <c r="D32" s="459"/>
      <c r="E32" s="460">
        <f>SUM(C32:D32)</f>
        <v>0</v>
      </c>
      <c r="F32" s="459"/>
      <c r="G32" s="459"/>
      <c r="H32" s="460">
        <f>SUM(F32:G32)</f>
        <v>0</v>
      </c>
    </row>
    <row r="33" spans="1:8">
      <c r="A33" s="458" t="s">
        <v>961</v>
      </c>
      <c r="B33" s="81" t="s">
        <v>842</v>
      </c>
      <c r="C33" s="459"/>
      <c r="D33" s="459"/>
      <c r="E33" s="460">
        <f>SUM(C33:D33)</f>
        <v>0</v>
      </c>
      <c r="F33" s="459"/>
      <c r="G33" s="459"/>
      <c r="H33" s="460">
        <f>SUM(F33:G33)</f>
        <v>0</v>
      </c>
    </row>
    <row r="34" spans="1:8">
      <c r="A34" s="458" t="s">
        <v>962</v>
      </c>
      <c r="B34" s="81" t="s">
        <v>843</v>
      </c>
      <c r="C34" s="459"/>
      <c r="D34" s="459"/>
      <c r="E34" s="460">
        <f>SUM(C34:D34)</f>
        <v>0</v>
      </c>
      <c r="F34" s="459"/>
      <c r="G34" s="459"/>
      <c r="H34" s="460">
        <f>SUM(F34:G34)</f>
        <v>0</v>
      </c>
    </row>
    <row r="35" spans="1:8">
      <c r="A35" s="458" t="s">
        <v>963</v>
      </c>
      <c r="B35" s="81" t="s">
        <v>844</v>
      </c>
      <c r="C35" s="459"/>
      <c r="D35" s="459"/>
      <c r="E35" s="460">
        <f>SUM(C35:D35)</f>
        <v>0</v>
      </c>
      <c r="F35" s="459"/>
      <c r="G35" s="459"/>
      <c r="H35" s="460">
        <f>SUM(F35:G35)</f>
        <v>0</v>
      </c>
    </row>
    <row r="36" spans="1:8" ht="21" customHeight="1">
      <c r="A36" s="456" t="s">
        <v>147</v>
      </c>
      <c r="B36" s="199" t="s">
        <v>845</v>
      </c>
      <c r="C36" s="463">
        <f t="shared" ref="C36:H36" si="4">SUM(C31:C35)</f>
        <v>0</v>
      </c>
      <c r="D36" s="463">
        <f t="shared" si="4"/>
        <v>0</v>
      </c>
      <c r="E36" s="463">
        <f t="shared" si="4"/>
        <v>0</v>
      </c>
      <c r="F36" s="463">
        <f t="shared" si="4"/>
        <v>0</v>
      </c>
      <c r="G36" s="463">
        <f t="shared" si="4"/>
        <v>0</v>
      </c>
      <c r="H36" s="463">
        <f t="shared" si="4"/>
        <v>0</v>
      </c>
    </row>
    <row r="37" spans="1:8" ht="21" customHeight="1">
      <c r="A37" s="456" t="s">
        <v>61</v>
      </c>
      <c r="B37" s="199" t="s">
        <v>846</v>
      </c>
      <c r="C37" s="463">
        <f t="shared" ref="C37:H37" si="5">SUM(C19+C29+C36)</f>
        <v>519131.42</v>
      </c>
      <c r="D37" s="463">
        <f t="shared" si="5"/>
        <v>-466132.92</v>
      </c>
      <c r="E37" s="463">
        <f t="shared" si="5"/>
        <v>52998.5</v>
      </c>
      <c r="F37" s="463">
        <f t="shared" si="5"/>
        <v>387290.97620958876</v>
      </c>
      <c r="G37" s="463">
        <f t="shared" si="5"/>
        <v>-351859.22600635019</v>
      </c>
      <c r="H37" s="463">
        <f t="shared" si="5"/>
        <v>35431.750203238567</v>
      </c>
    </row>
    <row r="38" spans="1:8">
      <c r="A38" s="456" t="s">
        <v>974</v>
      </c>
      <c r="B38" s="199" t="s">
        <v>847</v>
      </c>
      <c r="C38" s="466"/>
      <c r="D38" s="466"/>
      <c r="E38" s="467">
        <f>'1-SB'!D22</f>
        <v>86295.93</v>
      </c>
      <c r="F38" s="463"/>
      <c r="G38" s="463"/>
      <c r="H38" s="467">
        <v>29392.866455673549</v>
      </c>
    </row>
    <row r="39" spans="1:8">
      <c r="A39" s="465" t="s">
        <v>975</v>
      </c>
      <c r="B39" s="199" t="s">
        <v>848</v>
      </c>
      <c r="C39" s="466"/>
      <c r="D39" s="466"/>
      <c r="E39" s="463">
        <f>SUM(E37:E38)</f>
        <v>139294.43</v>
      </c>
      <c r="F39" s="463"/>
      <c r="G39" s="463"/>
      <c r="H39" s="463">
        <f>SUM(H37:H38)</f>
        <v>64824.616658912113</v>
      </c>
    </row>
    <row r="40" spans="1:8">
      <c r="A40" s="461" t="s">
        <v>90</v>
      </c>
      <c r="B40" s="81" t="s">
        <v>849</v>
      </c>
      <c r="C40" s="468"/>
      <c r="D40" s="468"/>
      <c r="E40" s="459">
        <v>139294.42000000001</v>
      </c>
      <c r="F40" s="460"/>
      <c r="G40" s="460"/>
      <c r="H40" s="459">
        <v>64824.616658912069</v>
      </c>
    </row>
    <row r="41" spans="1:8">
      <c r="C41" s="469"/>
      <c r="D41" s="469"/>
      <c r="E41" s="469"/>
      <c r="F41" s="469"/>
      <c r="G41" s="469"/>
      <c r="H41" s="469"/>
    </row>
    <row r="42" spans="1:8">
      <c r="C42" s="469"/>
      <c r="D42" s="469"/>
      <c r="E42" s="469"/>
      <c r="F42" s="469"/>
      <c r="G42" s="469"/>
      <c r="H42" s="469"/>
    </row>
    <row r="43" spans="1:8" ht="13.5">
      <c r="A43" s="87" t="s">
        <v>1425</v>
      </c>
      <c r="C43" s="469"/>
      <c r="D43" s="469"/>
      <c r="E43" s="469"/>
      <c r="F43" s="469"/>
      <c r="G43" s="469"/>
      <c r="H43" s="469"/>
    </row>
    <row r="44" spans="1:8">
      <c r="C44" s="469"/>
      <c r="D44" s="469"/>
      <c r="E44" s="469"/>
      <c r="F44" s="469"/>
      <c r="G44" s="469"/>
      <c r="H44" s="469"/>
    </row>
    <row r="45" spans="1:8">
      <c r="C45" s="469"/>
      <c r="D45" s="469"/>
      <c r="E45" s="469"/>
      <c r="F45" s="469"/>
      <c r="G45" s="469"/>
      <c r="H45" s="469"/>
    </row>
    <row r="46" spans="1:8">
      <c r="C46" s="469"/>
      <c r="D46" s="469"/>
      <c r="E46" s="469"/>
      <c r="F46" s="469"/>
      <c r="G46" s="469"/>
      <c r="H46" s="469"/>
    </row>
    <row r="48" spans="1:8">
      <c r="C48" s="173"/>
      <c r="D48" s="173"/>
      <c r="E48" s="173"/>
      <c r="F48" s="173"/>
      <c r="G48" s="173"/>
      <c r="H48" s="173"/>
    </row>
    <row r="49" spans="2:8">
      <c r="B49" s="88"/>
      <c r="C49" s="173"/>
      <c r="E49" s="173"/>
      <c r="F49" s="173"/>
      <c r="G49" s="173"/>
      <c r="H49" s="173"/>
    </row>
    <row r="56" spans="2:8">
      <c r="G56" s="173"/>
    </row>
    <row r="63" spans="2:8">
      <c r="B63" s="88"/>
    </row>
    <row r="64" spans="2:8">
      <c r="B64" s="88"/>
    </row>
    <row r="65" spans="2:2">
      <c r="B65" s="88"/>
    </row>
    <row r="66" spans="2:2">
      <c r="B66" s="88"/>
    </row>
    <row r="67" spans="2:2">
      <c r="B67" s="88"/>
    </row>
    <row r="68" spans="2:2">
      <c r="B68" s="88"/>
    </row>
    <row r="69" spans="2:2">
      <c r="B69" s="88"/>
    </row>
    <row r="70" spans="2:2">
      <c r="B70" s="88"/>
    </row>
    <row r="71" spans="2:2">
      <c r="B71" s="88"/>
    </row>
    <row r="72" spans="2:2">
      <c r="B72" s="88"/>
    </row>
    <row r="73" spans="2:2">
      <c r="B73" s="88"/>
    </row>
    <row r="74" spans="2:2">
      <c r="B74" s="88"/>
    </row>
    <row r="75" spans="2:2">
      <c r="B75" s="88"/>
    </row>
  </sheetData>
  <sheetProtection password="CF35" sheet="1" insertRows="0" selectLockedCells="1"/>
  <mergeCells count="4">
    <mergeCell ref="A9:A10"/>
    <mergeCell ref="C9:E9"/>
    <mergeCell ref="F9:H9"/>
    <mergeCell ref="B9:B10"/>
  </mergeCells>
  <phoneticPr fontId="11" type="noConversion"/>
  <printOptions horizontalCentered="1"/>
  <pageMargins left="0.59055118110236227" right="0.59055118110236227" top="0.39370078740157483" bottom="0.39370078740157483" header="0.19685039370078741" footer="0.23622047244094491"/>
  <pageSetup paperSize="9" scale="80" orientation="landscape" horizontalDpi="300" verticalDpi="300" r:id="rId1"/>
  <headerFooter alignWithMargins="0">
    <oddFooter>&amp;RКИС-ОПП, стр. &amp;P от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4317B-67E1-4B6E-8C78-01AF7CFB3B25}">
  <sheetPr codeName="Sheet4"/>
  <dimension ref="A1:J188"/>
  <sheetViews>
    <sheetView zoomScale="80" zoomScaleNormal="80" workbookViewId="0">
      <selection activeCell="D21" sqref="D21"/>
    </sheetView>
  </sheetViews>
  <sheetFormatPr defaultColWidth="9.140625" defaultRowHeight="12.75"/>
  <cols>
    <col min="1" max="1" width="54.28515625" style="87" bestFit="1" customWidth="1"/>
    <col min="2" max="2" width="12.5703125" style="31" customWidth="1"/>
    <col min="3" max="3" width="22.7109375" style="87" customWidth="1"/>
    <col min="4" max="8" width="12.7109375" style="87" customWidth="1"/>
    <col min="9" max="9" width="13.85546875" style="87" customWidth="1"/>
    <col min="10" max="16384" width="9.140625" style="87"/>
  </cols>
  <sheetData>
    <row r="1" spans="1:10" ht="18" customHeight="1">
      <c r="G1" s="155"/>
      <c r="I1" s="113" t="s">
        <v>1445</v>
      </c>
    </row>
    <row r="2" spans="1:10" ht="18" customHeight="1">
      <c r="A2" s="71" t="s">
        <v>250</v>
      </c>
      <c r="B2" s="32"/>
      <c r="C2" s="32"/>
      <c r="D2" s="33"/>
      <c r="E2" s="32"/>
      <c r="F2" s="32"/>
    </row>
    <row r="3" spans="1:10" ht="18" customHeight="1">
      <c r="A3" s="35" t="str">
        <f>CONCATENATE("на ",UPPER(dfName))</f>
        <v>на ИНВЕСТ КЛАСИК</v>
      </c>
      <c r="B3" s="32"/>
      <c r="C3" s="32"/>
      <c r="D3" s="33"/>
      <c r="E3" s="32"/>
      <c r="F3" s="32"/>
      <c r="G3" s="156"/>
      <c r="H3" s="156"/>
      <c r="I3" s="156"/>
    </row>
    <row r="4" spans="1:10" ht="18" customHeight="1">
      <c r="A4" s="78" t="str">
        <f>"за периода "&amp;TEXT(StartDate,"dd.mm.yyyy")&amp;" - "&amp;TEXT(EndDate,"dd.mm.yyyy")</f>
        <v>за периода 01.01.2026 - 30.06.2026</v>
      </c>
      <c r="B4" s="32"/>
      <c r="C4" s="32"/>
      <c r="D4" s="32"/>
      <c r="E4" s="32"/>
      <c r="F4" s="197"/>
    </row>
    <row r="5" spans="1:10" ht="13.5" customHeight="1">
      <c r="A5" s="78"/>
      <c r="B5" s="32"/>
      <c r="C5" s="32"/>
      <c r="D5" s="32"/>
      <c r="E5" s="32"/>
      <c r="F5" s="197"/>
      <c r="G5" s="185" t="s">
        <v>908</v>
      </c>
      <c r="H5" s="192" t="str">
        <f>ReportedCompletionDate</f>
        <v>27.07.2026</v>
      </c>
    </row>
    <row r="6" spans="1:10" ht="13.5" customHeight="1">
      <c r="A6" s="196"/>
      <c r="C6" s="158"/>
      <c r="D6" s="159"/>
      <c r="E6" s="158"/>
      <c r="G6" s="186" t="s">
        <v>247</v>
      </c>
      <c r="H6" s="91" t="str">
        <f>authorName</f>
        <v>Ивелина Иванова</v>
      </c>
      <c r="I6" s="160"/>
    </row>
    <row r="7" spans="1:10" ht="13.5" customHeight="1">
      <c r="A7" s="157"/>
      <c r="C7" s="158"/>
      <c r="D7" s="158"/>
      <c r="E7" s="158"/>
      <c r="G7" s="186" t="s">
        <v>249</v>
      </c>
      <c r="H7" s="93" t="str">
        <f>udManager</f>
        <v>Александър Майстер и Стела Желева - Прокурист</v>
      </c>
      <c r="I7" s="161"/>
    </row>
    <row r="8" spans="1:10" ht="13.5" customHeight="1">
      <c r="A8" s="162"/>
      <c r="C8" s="162"/>
      <c r="D8" s="162"/>
      <c r="E8" s="162"/>
      <c r="F8" s="163"/>
      <c r="G8" s="163"/>
      <c r="H8" s="163"/>
      <c r="I8" s="114" t="s">
        <v>1478</v>
      </c>
    </row>
    <row r="9" spans="1:10" ht="26.45" customHeight="1">
      <c r="A9" s="575" t="s">
        <v>41</v>
      </c>
      <c r="B9" s="575" t="s">
        <v>222</v>
      </c>
      <c r="C9" s="575" t="s">
        <v>45</v>
      </c>
      <c r="D9" s="579" t="s">
        <v>42</v>
      </c>
      <c r="E9" s="582"/>
      <c r="F9" s="582"/>
      <c r="G9" s="579" t="s">
        <v>43</v>
      </c>
      <c r="H9" s="580"/>
      <c r="I9" s="575" t="s">
        <v>44</v>
      </c>
      <c r="J9" s="89"/>
    </row>
    <row r="10" spans="1:10" ht="30.75" customHeight="1">
      <c r="A10" s="577"/>
      <c r="B10" s="577" t="s">
        <v>162</v>
      </c>
      <c r="C10" s="581"/>
      <c r="D10" s="575" t="s">
        <v>918</v>
      </c>
      <c r="E10" s="575" t="s">
        <v>46</v>
      </c>
      <c r="F10" s="575" t="s">
        <v>115</v>
      </c>
      <c r="G10" s="575" t="s">
        <v>47</v>
      </c>
      <c r="H10" s="575" t="s">
        <v>48</v>
      </c>
      <c r="I10" s="577"/>
      <c r="J10" s="89"/>
    </row>
    <row r="11" spans="1:10" ht="30.75" customHeight="1">
      <c r="A11" s="578"/>
      <c r="B11" s="578"/>
      <c r="C11" s="578"/>
      <c r="D11" s="576"/>
      <c r="E11" s="578"/>
      <c r="F11" s="576"/>
      <c r="G11" s="576"/>
      <c r="H11" s="576"/>
      <c r="I11" s="576"/>
      <c r="J11" s="89"/>
    </row>
    <row r="12" spans="1:10" s="165" customFormat="1" ht="15">
      <c r="A12" s="198" t="s">
        <v>5</v>
      </c>
      <c r="B12" s="80" t="s">
        <v>161</v>
      </c>
      <c r="C12" s="198">
        <v>1</v>
      </c>
      <c r="D12" s="198">
        <v>2</v>
      </c>
      <c r="E12" s="198">
        <v>3</v>
      </c>
      <c r="F12" s="198">
        <v>4</v>
      </c>
      <c r="G12" s="198">
        <v>5</v>
      </c>
      <c r="H12" s="198">
        <v>6</v>
      </c>
      <c r="I12" s="198">
        <v>7</v>
      </c>
      <c r="J12" s="164"/>
    </row>
    <row r="13" spans="1:10" s="165" customFormat="1" ht="28.5">
      <c r="A13" s="166" t="s">
        <v>94</v>
      </c>
      <c r="B13" s="70" t="s">
        <v>850</v>
      </c>
      <c r="C13" s="194">
        <v>12149475.823563399</v>
      </c>
      <c r="D13" s="194">
        <v>-3011683.8273265059</v>
      </c>
      <c r="E13" s="194">
        <v>0</v>
      </c>
      <c r="F13" s="194">
        <v>0</v>
      </c>
      <c r="G13" s="194">
        <v>1127935.7050459397</v>
      </c>
      <c r="H13" s="194">
        <v>-1402620.335100699</v>
      </c>
      <c r="I13" s="533">
        <f>SUM(C13:H13)</f>
        <v>8863107.3661821336</v>
      </c>
      <c r="J13" s="164"/>
    </row>
    <row r="14" spans="1:10" s="165" customFormat="1" ht="15">
      <c r="A14" s="166" t="s">
        <v>49</v>
      </c>
      <c r="B14" s="70" t="s">
        <v>851</v>
      </c>
      <c r="C14" s="533">
        <f>'1-SB'!H11</f>
        <v>12118777.74</v>
      </c>
      <c r="D14" s="533">
        <f>'1-SB'!H13</f>
        <v>-3011683.83</v>
      </c>
      <c r="E14" s="533">
        <f>'1-SB'!H14</f>
        <v>0</v>
      </c>
      <c r="F14" s="533">
        <f>'1-SB'!H15</f>
        <v>0</v>
      </c>
      <c r="G14" s="533">
        <f>'1-SB'!H19+'1-SB'!H21</f>
        <v>1442330.8799999994</v>
      </c>
      <c r="H14" s="533">
        <f>'1-SB'!H20+'1-SB'!H22</f>
        <v>-1402620.34</v>
      </c>
      <c r="I14" s="533">
        <f t="shared" ref="I14:I36" si="0">SUM(C14:H14)</f>
        <v>9146804.4499999993</v>
      </c>
      <c r="J14" s="164"/>
    </row>
    <row r="15" spans="1:10" s="165" customFormat="1" ht="15">
      <c r="A15" s="166" t="s">
        <v>50</v>
      </c>
      <c r="B15" s="70" t="s">
        <v>852</v>
      </c>
      <c r="C15" s="534">
        <f t="shared" ref="C15:H15" si="1">SUM(C16:C17)</f>
        <v>0</v>
      </c>
      <c r="D15" s="534">
        <f t="shared" si="1"/>
        <v>0</v>
      </c>
      <c r="E15" s="534">
        <f t="shared" si="1"/>
        <v>0</v>
      </c>
      <c r="F15" s="534">
        <f t="shared" si="1"/>
        <v>0</v>
      </c>
      <c r="G15" s="534">
        <f t="shared" si="1"/>
        <v>0</v>
      </c>
      <c r="H15" s="534">
        <f t="shared" si="1"/>
        <v>0</v>
      </c>
      <c r="I15" s="533">
        <f t="shared" si="0"/>
        <v>0</v>
      </c>
      <c r="J15" s="164"/>
    </row>
    <row r="16" spans="1:10" ht="15">
      <c r="A16" s="167" t="s">
        <v>223</v>
      </c>
      <c r="B16" s="70" t="s">
        <v>853</v>
      </c>
      <c r="C16" s="195"/>
      <c r="D16" s="195"/>
      <c r="E16" s="195"/>
      <c r="F16" s="195"/>
      <c r="G16" s="195"/>
      <c r="H16" s="195"/>
      <c r="I16" s="533">
        <f t="shared" si="0"/>
        <v>0</v>
      </c>
      <c r="J16" s="89"/>
    </row>
    <row r="17" spans="1:10" ht="15">
      <c r="A17" s="167" t="s">
        <v>964</v>
      </c>
      <c r="B17" s="70" t="s">
        <v>854</v>
      </c>
      <c r="C17" s="195"/>
      <c r="D17" s="195"/>
      <c r="E17" s="195"/>
      <c r="F17" s="195"/>
      <c r="G17" s="195"/>
      <c r="H17" s="195"/>
      <c r="I17" s="533">
        <f t="shared" si="0"/>
        <v>0</v>
      </c>
      <c r="J17" s="89"/>
    </row>
    <row r="18" spans="1:10" ht="15">
      <c r="A18" s="166" t="s">
        <v>51</v>
      </c>
      <c r="B18" s="70" t="s">
        <v>855</v>
      </c>
      <c r="C18" s="534">
        <f t="shared" ref="C18:H18" si="2">C14+C15</f>
        <v>12118777.74</v>
      </c>
      <c r="D18" s="534">
        <f t="shared" si="2"/>
        <v>-3011683.83</v>
      </c>
      <c r="E18" s="534">
        <f>E14+E15</f>
        <v>0</v>
      </c>
      <c r="F18" s="534">
        <f t="shared" si="2"/>
        <v>0</v>
      </c>
      <c r="G18" s="534">
        <f t="shared" si="2"/>
        <v>1442330.8799999994</v>
      </c>
      <c r="H18" s="534">
        <f t="shared" si="2"/>
        <v>-1402620.34</v>
      </c>
      <c r="I18" s="533">
        <f t="shared" si="0"/>
        <v>9146804.4499999993</v>
      </c>
      <c r="J18" s="89"/>
    </row>
    <row r="19" spans="1:10" ht="15">
      <c r="A19" s="166" t="s">
        <v>148</v>
      </c>
      <c r="B19" s="70" t="s">
        <v>856</v>
      </c>
      <c r="C19" s="534">
        <f t="shared" ref="C19:H19" si="3">SUM(C20:C21)</f>
        <v>174129.72</v>
      </c>
      <c r="D19" s="534">
        <f t="shared" si="3"/>
        <v>-39129.72</v>
      </c>
      <c r="E19" s="534">
        <f t="shared" si="3"/>
        <v>0</v>
      </c>
      <c r="F19" s="534">
        <f t="shared" si="3"/>
        <v>0</v>
      </c>
      <c r="G19" s="534">
        <f t="shared" si="3"/>
        <v>0</v>
      </c>
      <c r="H19" s="534">
        <f t="shared" si="3"/>
        <v>0</v>
      </c>
      <c r="I19" s="533">
        <f t="shared" si="0"/>
        <v>135000</v>
      </c>
      <c r="J19" s="89"/>
    </row>
    <row r="20" spans="1:10" ht="15">
      <c r="A20" s="167" t="s">
        <v>224</v>
      </c>
      <c r="B20" s="70" t="s">
        <v>857</v>
      </c>
      <c r="C20" s="195">
        <v>174129.72</v>
      </c>
      <c r="D20" s="195">
        <v>-39129.72</v>
      </c>
      <c r="E20" s="195"/>
      <c r="F20" s="195"/>
      <c r="G20" s="195"/>
      <c r="H20" s="195"/>
      <c r="I20" s="533">
        <f t="shared" si="0"/>
        <v>135000</v>
      </c>
      <c r="J20" s="89"/>
    </row>
    <row r="21" spans="1:10" ht="15">
      <c r="A21" s="167" t="s">
        <v>225</v>
      </c>
      <c r="B21" s="70" t="s">
        <v>858</v>
      </c>
      <c r="C21" s="195"/>
      <c r="D21" s="195"/>
      <c r="E21" s="195"/>
      <c r="F21" s="195"/>
      <c r="G21" s="195"/>
      <c r="H21" s="195"/>
      <c r="I21" s="533">
        <f t="shared" si="0"/>
        <v>0</v>
      </c>
      <c r="J21" s="89"/>
    </row>
    <row r="22" spans="1:10" ht="15">
      <c r="A22" s="166" t="s">
        <v>52</v>
      </c>
      <c r="B22" s="70" t="s">
        <v>859</v>
      </c>
      <c r="C22" s="517"/>
      <c r="D22" s="517"/>
      <c r="E22" s="517"/>
      <c r="F22" s="517"/>
      <c r="G22" s="534">
        <f>'1-SB'!G21</f>
        <v>440950.98</v>
      </c>
      <c r="H22" s="534">
        <f>'1-SB'!G22</f>
        <v>0</v>
      </c>
      <c r="I22" s="533">
        <f t="shared" si="0"/>
        <v>440950.98</v>
      </c>
      <c r="J22" s="89"/>
    </row>
    <row r="23" spans="1:10" ht="15">
      <c r="A23" s="167" t="s">
        <v>53</v>
      </c>
      <c r="B23" s="70" t="s">
        <v>860</v>
      </c>
      <c r="C23" s="535">
        <f t="shared" ref="C23:H23" si="4">SUM(C24:C25)</f>
        <v>0</v>
      </c>
      <c r="D23" s="535">
        <f t="shared" si="4"/>
        <v>0</v>
      </c>
      <c r="E23" s="535">
        <f t="shared" si="4"/>
        <v>0</v>
      </c>
      <c r="F23" s="535">
        <f t="shared" si="4"/>
        <v>0</v>
      </c>
      <c r="G23" s="535">
        <f t="shared" si="4"/>
        <v>0</v>
      </c>
      <c r="H23" s="535">
        <f t="shared" si="4"/>
        <v>0</v>
      </c>
      <c r="I23" s="533">
        <f t="shared" si="0"/>
        <v>0</v>
      </c>
      <c r="J23" s="89"/>
    </row>
    <row r="24" spans="1:10" ht="15">
      <c r="A24" s="167" t="s">
        <v>226</v>
      </c>
      <c r="B24" s="70" t="s">
        <v>861</v>
      </c>
      <c r="C24" s="195"/>
      <c r="D24" s="195"/>
      <c r="E24" s="195"/>
      <c r="F24" s="195"/>
      <c r="G24" s="195"/>
      <c r="H24" s="195"/>
      <c r="I24" s="533">
        <f t="shared" si="0"/>
        <v>0</v>
      </c>
      <c r="J24" s="89"/>
    </row>
    <row r="25" spans="1:10" ht="15">
      <c r="A25" s="167" t="s">
        <v>227</v>
      </c>
      <c r="B25" s="70" t="s">
        <v>862</v>
      </c>
      <c r="C25" s="195"/>
      <c r="D25" s="195"/>
      <c r="E25" s="195"/>
      <c r="F25" s="195"/>
      <c r="G25" s="195"/>
      <c r="H25" s="195"/>
      <c r="I25" s="533">
        <f t="shared" si="0"/>
        <v>0</v>
      </c>
      <c r="J25" s="89"/>
    </row>
    <row r="26" spans="1:10" ht="15">
      <c r="A26" s="167" t="s">
        <v>54</v>
      </c>
      <c r="B26" s="70" t="s">
        <v>863</v>
      </c>
      <c r="C26" s="195"/>
      <c r="D26" s="195"/>
      <c r="E26" s="195"/>
      <c r="F26" s="195"/>
      <c r="G26" s="195"/>
      <c r="H26" s="195"/>
      <c r="I26" s="533">
        <f t="shared" si="0"/>
        <v>0</v>
      </c>
      <c r="J26" s="89"/>
    </row>
    <row r="27" spans="1:10" ht="30">
      <c r="A27" s="167" t="s">
        <v>149</v>
      </c>
      <c r="B27" s="70" t="s">
        <v>864</v>
      </c>
      <c r="C27" s="536">
        <f t="shared" ref="C27:H27" si="5">SUM(C28:C29)</f>
        <v>0</v>
      </c>
      <c r="D27" s="536">
        <f t="shared" si="5"/>
        <v>0</v>
      </c>
      <c r="E27" s="536">
        <f t="shared" si="5"/>
        <v>0</v>
      </c>
      <c r="F27" s="536">
        <f t="shared" si="5"/>
        <v>0</v>
      </c>
      <c r="G27" s="536">
        <f t="shared" si="5"/>
        <v>0</v>
      </c>
      <c r="H27" s="536">
        <f t="shared" si="5"/>
        <v>0</v>
      </c>
      <c r="I27" s="533">
        <f t="shared" si="0"/>
        <v>0</v>
      </c>
      <c r="J27" s="89"/>
    </row>
    <row r="28" spans="1:10" ht="15">
      <c r="A28" s="167" t="s">
        <v>965</v>
      </c>
      <c r="B28" s="70" t="s">
        <v>865</v>
      </c>
      <c r="C28" s="195"/>
      <c r="D28" s="195"/>
      <c r="E28" s="195"/>
      <c r="F28" s="195"/>
      <c r="G28" s="195"/>
      <c r="H28" s="195"/>
      <c r="I28" s="533">
        <f t="shared" si="0"/>
        <v>0</v>
      </c>
      <c r="J28" s="89"/>
    </row>
    <row r="29" spans="1:10" ht="15">
      <c r="A29" s="167" t="s">
        <v>966</v>
      </c>
      <c r="B29" s="70" t="s">
        <v>866</v>
      </c>
      <c r="C29" s="195"/>
      <c r="D29" s="195"/>
      <c r="E29" s="195"/>
      <c r="F29" s="195"/>
      <c r="G29" s="195"/>
      <c r="H29" s="195"/>
      <c r="I29" s="533">
        <f t="shared" si="0"/>
        <v>0</v>
      </c>
      <c r="J29" s="89"/>
    </row>
    <row r="30" spans="1:10" ht="30">
      <c r="A30" s="167" t="s">
        <v>150</v>
      </c>
      <c r="B30" s="70" t="s">
        <v>867</v>
      </c>
      <c r="C30" s="536">
        <f t="shared" ref="C30:H30" si="6">SUM(C31:C32)</f>
        <v>0</v>
      </c>
      <c r="D30" s="536">
        <f t="shared" si="6"/>
        <v>0</v>
      </c>
      <c r="E30" s="536">
        <f t="shared" si="6"/>
        <v>0</v>
      </c>
      <c r="F30" s="536">
        <f t="shared" si="6"/>
        <v>0</v>
      </c>
      <c r="G30" s="536">
        <f t="shared" si="6"/>
        <v>0</v>
      </c>
      <c r="H30" s="536">
        <f t="shared" si="6"/>
        <v>0</v>
      </c>
      <c r="I30" s="533">
        <f t="shared" si="0"/>
        <v>0</v>
      </c>
      <c r="J30" s="89"/>
    </row>
    <row r="31" spans="1:10" ht="15">
      <c r="A31" s="167" t="s">
        <v>965</v>
      </c>
      <c r="B31" s="70" t="s">
        <v>868</v>
      </c>
      <c r="C31" s="195"/>
      <c r="D31" s="195"/>
      <c r="E31" s="195"/>
      <c r="F31" s="195"/>
      <c r="G31" s="195"/>
      <c r="H31" s="195"/>
      <c r="I31" s="533">
        <f t="shared" si="0"/>
        <v>0</v>
      </c>
      <c r="J31" s="89"/>
    </row>
    <row r="32" spans="1:10" ht="15">
      <c r="A32" s="167" t="s">
        <v>966</v>
      </c>
      <c r="B32" s="70" t="s">
        <v>869</v>
      </c>
      <c r="C32" s="195"/>
      <c r="D32" s="195"/>
      <c r="E32" s="195"/>
      <c r="F32" s="195"/>
      <c r="G32" s="195"/>
      <c r="H32" s="195"/>
      <c r="I32" s="533">
        <f t="shared" si="0"/>
        <v>0</v>
      </c>
      <c r="J32" s="89"/>
    </row>
    <row r="33" spans="1:10" ht="15">
      <c r="A33" s="167" t="s">
        <v>116</v>
      </c>
      <c r="B33" s="70" t="s">
        <v>870</v>
      </c>
      <c r="C33" s="195"/>
      <c r="D33" s="195"/>
      <c r="E33" s="195"/>
      <c r="F33" s="195"/>
      <c r="G33" s="195"/>
      <c r="H33" s="195"/>
      <c r="I33" s="533">
        <f t="shared" si="0"/>
        <v>0</v>
      </c>
      <c r="J33" s="89"/>
    </row>
    <row r="34" spans="1:10" ht="15">
      <c r="A34" s="166" t="s">
        <v>55</v>
      </c>
      <c r="B34" s="70" t="s">
        <v>859</v>
      </c>
      <c r="C34" s="534">
        <f t="shared" ref="C34:H34" si="7">SUM(C18,C19,C22,C23,C26,C27,C30,C33)</f>
        <v>12292907.460000001</v>
      </c>
      <c r="D34" s="534">
        <f t="shared" si="7"/>
        <v>-3050813.5500000003</v>
      </c>
      <c r="E34" s="534">
        <f t="shared" si="7"/>
        <v>0</v>
      </c>
      <c r="F34" s="534">
        <f t="shared" si="7"/>
        <v>0</v>
      </c>
      <c r="G34" s="534">
        <f t="shared" si="7"/>
        <v>1883281.8599999994</v>
      </c>
      <c r="H34" s="534">
        <f t="shared" si="7"/>
        <v>-1402620.34</v>
      </c>
      <c r="I34" s="533">
        <f t="shared" si="0"/>
        <v>9722755.4299999997</v>
      </c>
      <c r="J34" s="89"/>
    </row>
    <row r="35" spans="1:10" ht="15">
      <c r="A35" s="167" t="s">
        <v>125</v>
      </c>
      <c r="B35" s="70" t="s">
        <v>871</v>
      </c>
      <c r="C35" s="195"/>
      <c r="D35" s="195"/>
      <c r="E35" s="195"/>
      <c r="F35" s="195"/>
      <c r="G35" s="195"/>
      <c r="H35" s="195"/>
      <c r="I35" s="533">
        <f t="shared" si="0"/>
        <v>0</v>
      </c>
      <c r="J35" s="89"/>
    </row>
    <row r="36" spans="1:10" ht="28.5">
      <c r="A36" s="168" t="s">
        <v>56</v>
      </c>
      <c r="B36" s="70" t="s">
        <v>872</v>
      </c>
      <c r="C36" s="537">
        <f t="shared" ref="C36:H36" si="8">SUM(C34:C35)</f>
        <v>12292907.460000001</v>
      </c>
      <c r="D36" s="537">
        <f t="shared" si="8"/>
        <v>-3050813.5500000003</v>
      </c>
      <c r="E36" s="537">
        <f t="shared" si="8"/>
        <v>0</v>
      </c>
      <c r="F36" s="537">
        <f t="shared" si="8"/>
        <v>0</v>
      </c>
      <c r="G36" s="537">
        <f t="shared" si="8"/>
        <v>1883281.8599999994</v>
      </c>
      <c r="H36" s="537">
        <f t="shared" si="8"/>
        <v>-1402620.34</v>
      </c>
      <c r="I36" s="533">
        <f t="shared" si="0"/>
        <v>9722755.4299999997</v>
      </c>
      <c r="J36" s="89"/>
    </row>
    <row r="37" spans="1:10" ht="15">
      <c r="B37" s="169"/>
      <c r="J37" s="89"/>
    </row>
    <row r="38" spans="1:10" ht="15">
      <c r="B38" s="169"/>
      <c r="J38" s="89"/>
    </row>
    <row r="39" spans="1:10" ht="39" customHeight="1">
      <c r="A39" s="573" t="s">
        <v>1426</v>
      </c>
      <c r="B39" s="574"/>
      <c r="C39" s="574"/>
      <c r="D39" s="574"/>
      <c r="E39" s="574"/>
      <c r="F39" s="574"/>
      <c r="G39" s="574"/>
      <c r="H39" s="574"/>
      <c r="I39" s="574"/>
      <c r="J39" s="89"/>
    </row>
    <row r="40" spans="1:10" ht="15">
      <c r="A40" s="238"/>
      <c r="B40" s="238"/>
      <c r="C40" s="238"/>
      <c r="D40" s="238"/>
      <c r="E40" s="238"/>
      <c r="F40" s="238"/>
      <c r="G40" s="238"/>
      <c r="H40" s="238"/>
      <c r="I40" s="170"/>
      <c r="J40" s="89"/>
    </row>
    <row r="41" spans="1:10" ht="15">
      <c r="A41" s="238"/>
      <c r="B41" s="238"/>
      <c r="C41" s="238"/>
      <c r="D41" s="238"/>
      <c r="E41" s="238"/>
      <c r="F41" s="238"/>
      <c r="G41" s="238"/>
      <c r="H41" s="238"/>
      <c r="I41" s="170"/>
      <c r="J41" s="89"/>
    </row>
    <row r="42" spans="1:10" ht="40.9" customHeight="1">
      <c r="J42" s="89"/>
    </row>
    <row r="43" spans="1:10" ht="15">
      <c r="A43" s="89"/>
      <c r="B43" s="169"/>
      <c r="C43" s="89"/>
      <c r="D43" s="89"/>
      <c r="E43" s="89"/>
      <c r="F43" s="89"/>
      <c r="G43" s="89"/>
      <c r="H43" s="89"/>
      <c r="I43" s="89"/>
      <c r="J43" s="89"/>
    </row>
    <row r="44" spans="1:10" ht="15">
      <c r="A44" s="89"/>
      <c r="B44" s="169"/>
      <c r="C44" s="89"/>
      <c r="D44" s="89"/>
      <c r="E44" s="89"/>
      <c r="F44" s="89"/>
      <c r="G44" s="89"/>
      <c r="H44" s="89"/>
      <c r="I44" s="89"/>
      <c r="J44" s="89"/>
    </row>
    <row r="45" spans="1:10" ht="15">
      <c r="A45" s="89"/>
      <c r="B45" s="169"/>
      <c r="C45" s="89"/>
      <c r="D45" s="89"/>
      <c r="E45" s="89"/>
      <c r="F45" s="89"/>
      <c r="G45" s="89"/>
      <c r="H45" s="89"/>
      <c r="I45" s="89"/>
      <c r="J45" s="89"/>
    </row>
    <row r="46" spans="1:10" ht="15">
      <c r="A46" s="89"/>
      <c r="B46" s="34"/>
      <c r="C46" s="89"/>
      <c r="D46" s="89"/>
      <c r="E46" s="89"/>
      <c r="F46" s="89"/>
      <c r="G46" s="89"/>
      <c r="H46" s="89"/>
      <c r="I46" s="89"/>
      <c r="J46" s="89"/>
    </row>
    <row r="47" spans="1:10" ht="15">
      <c r="A47" s="89"/>
      <c r="C47" s="89"/>
      <c r="D47" s="89"/>
      <c r="E47" s="89"/>
      <c r="F47" s="89"/>
      <c r="G47" s="89"/>
      <c r="H47" s="89"/>
      <c r="I47" s="89"/>
      <c r="J47" s="89"/>
    </row>
    <row r="48" spans="1:10" ht="15">
      <c r="A48" s="89"/>
      <c r="C48" s="89"/>
      <c r="D48" s="89"/>
      <c r="E48" s="89"/>
      <c r="F48" s="89"/>
      <c r="G48" s="89"/>
      <c r="H48" s="89"/>
      <c r="I48" s="89"/>
      <c r="J48" s="89"/>
    </row>
    <row r="49" spans="1:10" ht="15">
      <c r="A49" s="89"/>
      <c r="C49" s="89"/>
      <c r="D49" s="89"/>
      <c r="E49" s="89"/>
      <c r="F49" s="89"/>
      <c r="G49" s="89"/>
      <c r="H49" s="89"/>
      <c r="I49" s="89"/>
      <c r="J49" s="89"/>
    </row>
    <row r="50" spans="1:10" ht="15">
      <c r="A50" s="89"/>
      <c r="C50" s="89"/>
      <c r="D50" s="89"/>
      <c r="E50" s="89"/>
      <c r="F50" s="89"/>
      <c r="G50" s="89"/>
      <c r="H50" s="89"/>
      <c r="I50" s="89"/>
      <c r="J50" s="89"/>
    </row>
    <row r="51" spans="1:10" ht="15">
      <c r="A51" s="89"/>
      <c r="C51" s="89"/>
      <c r="D51" s="89"/>
      <c r="E51" s="89"/>
      <c r="F51" s="89"/>
      <c r="G51" s="89"/>
      <c r="H51" s="89"/>
      <c r="I51" s="89"/>
      <c r="J51" s="89"/>
    </row>
    <row r="52" spans="1:10" ht="15">
      <c r="A52" s="89"/>
      <c r="C52" s="89"/>
      <c r="D52" s="89"/>
      <c r="E52" s="89"/>
      <c r="F52" s="89"/>
      <c r="G52" s="89"/>
      <c r="H52" s="89"/>
      <c r="I52" s="89"/>
      <c r="J52" s="89"/>
    </row>
    <row r="53" spans="1:10" ht="15">
      <c r="A53" s="89"/>
      <c r="C53" s="89"/>
      <c r="D53" s="89"/>
      <c r="E53" s="89"/>
      <c r="F53" s="89"/>
      <c r="G53" s="89"/>
      <c r="H53" s="89"/>
      <c r="I53" s="89"/>
      <c r="J53" s="89"/>
    </row>
    <row r="54" spans="1:10" ht="15">
      <c r="A54" s="89"/>
      <c r="C54" s="89"/>
      <c r="D54" s="89"/>
      <c r="E54" s="89"/>
      <c r="F54" s="89"/>
      <c r="G54" s="89"/>
      <c r="H54" s="89"/>
      <c r="I54" s="89"/>
      <c r="J54" s="89"/>
    </row>
    <row r="55" spans="1:10" ht="15">
      <c r="A55" s="89"/>
      <c r="C55" s="89"/>
      <c r="D55" s="89"/>
      <c r="E55" s="89"/>
      <c r="F55" s="89"/>
      <c r="G55" s="89"/>
      <c r="H55" s="89"/>
      <c r="I55" s="89"/>
      <c r="J55" s="89"/>
    </row>
    <row r="56" spans="1:10" ht="15">
      <c r="A56" s="89"/>
      <c r="C56" s="89"/>
      <c r="D56" s="89"/>
      <c r="E56" s="89"/>
      <c r="F56" s="89"/>
      <c r="G56" s="89"/>
      <c r="H56" s="89"/>
      <c r="I56" s="89"/>
      <c r="J56" s="89"/>
    </row>
    <row r="57" spans="1:10" ht="15">
      <c r="A57" s="89"/>
      <c r="C57" s="89"/>
      <c r="D57" s="89"/>
      <c r="E57" s="89"/>
      <c r="F57" s="89"/>
      <c r="G57" s="89"/>
      <c r="H57" s="89"/>
      <c r="I57" s="89"/>
      <c r="J57" s="89"/>
    </row>
    <row r="58" spans="1:10" ht="15">
      <c r="A58" s="89"/>
      <c r="C58" s="89"/>
      <c r="D58" s="89"/>
      <c r="E58" s="89"/>
      <c r="F58" s="89"/>
      <c r="G58" s="89"/>
      <c r="H58" s="89"/>
      <c r="I58" s="89"/>
      <c r="J58" s="89"/>
    </row>
    <row r="59" spans="1:10" ht="15">
      <c r="A59" s="89"/>
      <c r="C59" s="89"/>
      <c r="D59" s="89"/>
      <c r="E59" s="89"/>
      <c r="F59" s="89"/>
      <c r="G59" s="89"/>
      <c r="H59" s="89"/>
      <c r="I59" s="89"/>
      <c r="J59" s="89"/>
    </row>
    <row r="60" spans="1:10" ht="15">
      <c r="A60" s="89"/>
      <c r="B60" s="34"/>
      <c r="C60" s="89"/>
      <c r="D60" s="89"/>
      <c r="E60" s="89"/>
      <c r="F60" s="89"/>
      <c r="G60" s="89"/>
      <c r="H60" s="89"/>
      <c r="I60" s="89"/>
      <c r="J60" s="89"/>
    </row>
    <row r="61" spans="1:10" ht="15">
      <c r="A61" s="89"/>
      <c r="B61" s="34"/>
      <c r="C61" s="89"/>
      <c r="D61" s="89"/>
      <c r="E61" s="89"/>
      <c r="F61" s="89"/>
      <c r="G61" s="89"/>
      <c r="H61" s="89"/>
      <c r="I61" s="89"/>
      <c r="J61" s="89"/>
    </row>
    <row r="62" spans="1:10" ht="15">
      <c r="A62" s="89"/>
      <c r="B62" s="34"/>
      <c r="C62" s="89"/>
      <c r="D62" s="89"/>
      <c r="E62" s="89"/>
      <c r="F62" s="89"/>
      <c r="G62" s="89"/>
      <c r="H62" s="89"/>
      <c r="I62" s="89"/>
      <c r="J62" s="89"/>
    </row>
    <row r="63" spans="1:10" ht="15">
      <c r="A63" s="89"/>
      <c r="B63" s="34"/>
      <c r="C63" s="89"/>
      <c r="D63" s="89"/>
      <c r="E63" s="89"/>
      <c r="F63" s="89"/>
      <c r="G63" s="89"/>
      <c r="H63" s="89"/>
      <c r="I63" s="89"/>
      <c r="J63" s="89"/>
    </row>
    <row r="64" spans="1:10" ht="15">
      <c r="A64" s="89"/>
      <c r="B64" s="34"/>
      <c r="C64" s="89"/>
      <c r="D64" s="89"/>
      <c r="E64" s="89"/>
      <c r="F64" s="89"/>
      <c r="G64" s="89"/>
      <c r="H64" s="89"/>
      <c r="I64" s="89"/>
      <c r="J64" s="89"/>
    </row>
    <row r="65" spans="1:10" ht="15">
      <c r="A65" s="89"/>
      <c r="B65" s="34"/>
      <c r="C65" s="89"/>
      <c r="D65" s="89"/>
      <c r="E65" s="89"/>
      <c r="F65" s="89"/>
      <c r="G65" s="89"/>
      <c r="H65" s="89"/>
      <c r="I65" s="89"/>
      <c r="J65" s="89"/>
    </row>
    <row r="66" spans="1:10" ht="15">
      <c r="A66" s="89"/>
      <c r="B66" s="34"/>
      <c r="C66" s="89"/>
      <c r="D66" s="89"/>
      <c r="E66" s="89"/>
      <c r="F66" s="89"/>
      <c r="G66" s="89"/>
      <c r="H66" s="89"/>
      <c r="I66" s="89"/>
      <c r="J66" s="89"/>
    </row>
    <row r="67" spans="1:10" ht="15">
      <c r="A67" s="89"/>
      <c r="B67" s="34"/>
      <c r="C67" s="89"/>
      <c r="D67" s="89"/>
      <c r="E67" s="89"/>
      <c r="F67" s="89"/>
      <c r="G67" s="89"/>
      <c r="H67" s="89"/>
      <c r="I67" s="89"/>
      <c r="J67" s="89"/>
    </row>
    <row r="68" spans="1:10" ht="15">
      <c r="A68" s="89"/>
      <c r="B68" s="34"/>
      <c r="C68" s="89"/>
      <c r="D68" s="89"/>
      <c r="E68" s="89"/>
      <c r="F68" s="89"/>
      <c r="G68" s="89"/>
      <c r="H68" s="89"/>
      <c r="I68" s="89"/>
      <c r="J68" s="89"/>
    </row>
    <row r="69" spans="1:10" ht="15">
      <c r="A69" s="89"/>
      <c r="B69" s="34"/>
      <c r="C69" s="89"/>
      <c r="D69" s="89"/>
      <c r="E69" s="89"/>
      <c r="F69" s="89"/>
      <c r="G69" s="89"/>
      <c r="H69" s="89"/>
      <c r="I69" s="89"/>
      <c r="J69" s="89"/>
    </row>
    <row r="70" spans="1:10" ht="15">
      <c r="A70" s="89"/>
      <c r="B70" s="34"/>
      <c r="C70" s="89"/>
      <c r="D70" s="89"/>
      <c r="E70" s="89"/>
      <c r="F70" s="89"/>
      <c r="G70" s="89"/>
      <c r="H70" s="89"/>
      <c r="I70" s="89"/>
      <c r="J70" s="89"/>
    </row>
    <row r="71" spans="1:10" ht="15">
      <c r="A71" s="89"/>
      <c r="B71" s="34"/>
      <c r="C71" s="89"/>
      <c r="D71" s="89"/>
      <c r="E71" s="89"/>
      <c r="F71" s="89"/>
      <c r="G71" s="89"/>
      <c r="H71" s="89"/>
      <c r="I71" s="89"/>
      <c r="J71" s="89"/>
    </row>
    <row r="72" spans="1:10" ht="15">
      <c r="A72" s="89"/>
      <c r="B72" s="34"/>
      <c r="C72" s="89"/>
      <c r="D72" s="89"/>
      <c r="E72" s="89"/>
      <c r="F72" s="89"/>
      <c r="G72" s="89"/>
      <c r="H72" s="89"/>
      <c r="I72" s="89"/>
      <c r="J72" s="89"/>
    </row>
    <row r="73" spans="1:10" ht="15">
      <c r="A73" s="89"/>
      <c r="C73" s="89"/>
      <c r="D73" s="89"/>
      <c r="E73" s="89"/>
      <c r="F73" s="89"/>
      <c r="G73" s="89"/>
      <c r="H73" s="89"/>
      <c r="I73" s="89"/>
      <c r="J73" s="89"/>
    </row>
    <row r="74" spans="1:10" ht="15">
      <c r="A74" s="89"/>
      <c r="C74" s="89"/>
      <c r="D74" s="89"/>
      <c r="E74" s="89"/>
      <c r="F74" s="89"/>
      <c r="G74" s="89"/>
      <c r="H74" s="89"/>
      <c r="I74" s="89"/>
      <c r="J74" s="89"/>
    </row>
    <row r="75" spans="1:10" ht="15">
      <c r="A75" s="89"/>
      <c r="C75" s="89"/>
      <c r="D75" s="89"/>
      <c r="E75" s="89"/>
      <c r="F75" s="89"/>
      <c r="G75" s="89"/>
      <c r="H75" s="89"/>
      <c r="I75" s="89"/>
      <c r="J75" s="89"/>
    </row>
    <row r="76" spans="1:10" ht="15">
      <c r="A76" s="89"/>
      <c r="C76" s="89"/>
      <c r="D76" s="89"/>
      <c r="E76" s="89"/>
      <c r="F76" s="89"/>
      <c r="G76" s="89"/>
      <c r="H76" s="89"/>
      <c r="I76" s="89"/>
      <c r="J76" s="89"/>
    </row>
    <row r="77" spans="1:10" ht="15">
      <c r="A77" s="89"/>
      <c r="C77" s="89"/>
      <c r="D77" s="89"/>
      <c r="E77" s="89"/>
      <c r="F77" s="89"/>
      <c r="G77" s="89"/>
      <c r="H77" s="89"/>
      <c r="I77" s="89"/>
      <c r="J77" s="89"/>
    </row>
    <row r="78" spans="1:10" ht="15">
      <c r="A78" s="89"/>
      <c r="C78" s="89"/>
      <c r="D78" s="89"/>
      <c r="E78" s="89"/>
      <c r="F78" s="89"/>
      <c r="G78" s="89"/>
      <c r="H78" s="89"/>
      <c r="I78" s="89"/>
      <c r="J78" s="89"/>
    </row>
    <row r="79" spans="1:10" ht="15">
      <c r="A79" s="89"/>
      <c r="C79" s="89"/>
      <c r="D79" s="89"/>
      <c r="E79" s="89"/>
      <c r="F79" s="89"/>
      <c r="G79" s="89"/>
      <c r="H79" s="89"/>
      <c r="I79" s="89"/>
      <c r="J79" s="89"/>
    </row>
    <row r="80" spans="1:10" ht="15">
      <c r="A80" s="89"/>
      <c r="C80" s="89"/>
      <c r="D80" s="89"/>
      <c r="E80" s="89"/>
      <c r="F80" s="89"/>
      <c r="G80" s="89"/>
      <c r="H80" s="89"/>
      <c r="I80" s="89"/>
      <c r="J80" s="89"/>
    </row>
    <row r="81" spans="1:10" ht="15">
      <c r="A81" s="89"/>
      <c r="C81" s="89"/>
      <c r="D81" s="89"/>
      <c r="E81" s="89"/>
      <c r="F81" s="89"/>
      <c r="G81" s="89"/>
      <c r="H81" s="89"/>
      <c r="I81" s="89"/>
      <c r="J81" s="89"/>
    </row>
    <row r="82" spans="1:10" ht="15">
      <c r="A82" s="89"/>
      <c r="C82" s="89"/>
      <c r="D82" s="89"/>
      <c r="E82" s="89"/>
      <c r="F82" s="89"/>
      <c r="G82" s="89"/>
      <c r="H82" s="89"/>
      <c r="I82" s="89"/>
      <c r="J82" s="89"/>
    </row>
    <row r="83" spans="1:10" ht="15">
      <c r="A83" s="89"/>
      <c r="C83" s="89"/>
      <c r="D83" s="89"/>
      <c r="E83" s="89"/>
      <c r="F83" s="89"/>
      <c r="G83" s="89"/>
      <c r="H83" s="89"/>
      <c r="I83" s="89"/>
      <c r="J83" s="89"/>
    </row>
    <row r="84" spans="1:10" ht="15">
      <c r="A84" s="89"/>
      <c r="C84" s="89"/>
      <c r="D84" s="89"/>
      <c r="E84" s="89"/>
      <c r="F84" s="89"/>
      <c r="G84" s="89"/>
      <c r="H84" s="89"/>
      <c r="I84" s="89"/>
      <c r="J84" s="89"/>
    </row>
    <row r="85" spans="1:10" ht="15">
      <c r="A85" s="89"/>
      <c r="C85" s="89"/>
      <c r="D85" s="89"/>
      <c r="E85" s="89"/>
      <c r="F85" s="89"/>
      <c r="G85" s="89"/>
      <c r="H85" s="89"/>
      <c r="I85" s="89"/>
      <c r="J85" s="89"/>
    </row>
    <row r="86" spans="1:10" ht="15">
      <c r="A86" s="89"/>
      <c r="C86" s="89"/>
      <c r="D86" s="89"/>
      <c r="E86" s="89"/>
      <c r="F86" s="89"/>
      <c r="G86" s="89"/>
      <c r="H86" s="89"/>
      <c r="I86" s="89"/>
      <c r="J86" s="89"/>
    </row>
    <row r="87" spans="1:10" ht="15">
      <c r="A87" s="89"/>
      <c r="C87" s="89"/>
      <c r="D87" s="89"/>
      <c r="E87" s="89"/>
      <c r="F87" s="89"/>
      <c r="G87" s="89"/>
      <c r="H87" s="89"/>
      <c r="I87" s="89"/>
      <c r="J87" s="89"/>
    </row>
    <row r="88" spans="1:10" ht="15">
      <c r="A88" s="89"/>
      <c r="C88" s="89"/>
      <c r="D88" s="89"/>
      <c r="E88" s="89"/>
      <c r="F88" s="89"/>
      <c r="G88" s="89"/>
      <c r="H88" s="89"/>
      <c r="I88" s="89"/>
      <c r="J88" s="89"/>
    </row>
    <row r="89" spans="1:10" ht="15">
      <c r="A89" s="89"/>
      <c r="C89" s="89"/>
      <c r="D89" s="89"/>
      <c r="E89" s="89"/>
      <c r="F89" s="89"/>
      <c r="G89" s="89"/>
      <c r="H89" s="89"/>
      <c r="I89" s="89"/>
      <c r="J89" s="89"/>
    </row>
    <row r="90" spans="1:10" ht="15">
      <c r="A90" s="89"/>
      <c r="C90" s="89"/>
      <c r="D90" s="89"/>
      <c r="E90" s="89"/>
      <c r="F90" s="89"/>
      <c r="G90" s="89"/>
      <c r="H90" s="89"/>
      <c r="I90" s="89"/>
      <c r="J90" s="89"/>
    </row>
    <row r="91" spans="1:10" ht="15">
      <c r="A91" s="89"/>
      <c r="C91" s="89"/>
      <c r="D91" s="89"/>
      <c r="E91" s="89"/>
      <c r="F91" s="89"/>
      <c r="G91" s="89"/>
      <c r="H91" s="89"/>
      <c r="I91" s="89"/>
      <c r="J91" s="89"/>
    </row>
    <row r="92" spans="1:10" ht="15">
      <c r="A92" s="89"/>
      <c r="C92" s="89"/>
      <c r="D92" s="89"/>
      <c r="E92" s="89"/>
      <c r="F92" s="89"/>
      <c r="G92" s="89"/>
      <c r="H92" s="89"/>
      <c r="I92" s="89"/>
      <c r="J92" s="89"/>
    </row>
    <row r="93" spans="1:10" ht="15">
      <c r="A93" s="89"/>
      <c r="C93" s="89"/>
      <c r="D93" s="89"/>
      <c r="E93" s="89"/>
      <c r="F93" s="89"/>
      <c r="G93" s="89"/>
      <c r="H93" s="89"/>
      <c r="I93" s="89"/>
      <c r="J93" s="89"/>
    </row>
    <row r="94" spans="1:10" ht="15">
      <c r="A94" s="89"/>
      <c r="C94" s="89"/>
      <c r="D94" s="89"/>
      <c r="E94" s="89"/>
      <c r="F94" s="89"/>
      <c r="G94" s="89"/>
      <c r="H94" s="89"/>
      <c r="I94" s="89"/>
      <c r="J94" s="89"/>
    </row>
    <row r="95" spans="1:10" ht="15">
      <c r="A95" s="89"/>
      <c r="C95" s="89"/>
      <c r="D95" s="89"/>
      <c r="E95" s="89"/>
      <c r="F95" s="89"/>
      <c r="G95" s="89"/>
      <c r="H95" s="89"/>
      <c r="I95" s="89"/>
      <c r="J95" s="89"/>
    </row>
    <row r="96" spans="1:10" ht="15">
      <c r="A96" s="89"/>
      <c r="C96" s="89"/>
      <c r="D96" s="89"/>
      <c r="E96" s="89"/>
      <c r="F96" s="89"/>
      <c r="G96" s="89"/>
      <c r="H96" s="89"/>
      <c r="I96" s="89"/>
      <c r="J96" s="89"/>
    </row>
    <row r="97" spans="1:10" ht="15">
      <c r="A97" s="89"/>
      <c r="C97" s="89"/>
      <c r="D97" s="89"/>
      <c r="E97" s="89"/>
      <c r="F97" s="89"/>
      <c r="G97" s="89"/>
      <c r="H97" s="89"/>
      <c r="I97" s="89"/>
      <c r="J97" s="89"/>
    </row>
    <row r="98" spans="1:10" ht="15">
      <c r="A98" s="89"/>
      <c r="C98" s="89"/>
      <c r="D98" s="89"/>
      <c r="E98" s="89"/>
      <c r="F98" s="89"/>
      <c r="G98" s="89"/>
      <c r="H98" s="89"/>
      <c r="I98" s="89"/>
      <c r="J98" s="89"/>
    </row>
    <row r="99" spans="1:10" ht="15">
      <c r="A99" s="89"/>
      <c r="C99" s="89"/>
      <c r="D99" s="89"/>
      <c r="E99" s="89"/>
      <c r="F99" s="89"/>
      <c r="G99" s="89"/>
      <c r="H99" s="89"/>
      <c r="I99" s="89"/>
      <c r="J99" s="89"/>
    </row>
    <row r="100" spans="1:10" ht="15">
      <c r="A100" s="89"/>
      <c r="C100" s="89"/>
      <c r="D100" s="89"/>
      <c r="E100" s="89"/>
      <c r="F100" s="89"/>
      <c r="G100" s="89"/>
      <c r="H100" s="89"/>
      <c r="I100" s="89"/>
      <c r="J100" s="89"/>
    </row>
    <row r="101" spans="1:10" ht="15">
      <c r="A101" s="89"/>
      <c r="C101" s="89"/>
      <c r="D101" s="89"/>
      <c r="E101" s="89"/>
      <c r="F101" s="89"/>
      <c r="G101" s="89"/>
      <c r="H101" s="89"/>
      <c r="I101" s="89"/>
      <c r="J101" s="89"/>
    </row>
    <row r="102" spans="1:10" ht="15">
      <c r="A102" s="89"/>
      <c r="C102" s="89"/>
      <c r="D102" s="89"/>
      <c r="E102" s="89"/>
      <c r="F102" s="89"/>
      <c r="G102" s="89"/>
      <c r="H102" s="89"/>
      <c r="I102" s="89"/>
      <c r="J102" s="89"/>
    </row>
    <row r="103" spans="1:10" ht="15">
      <c r="A103" s="89"/>
      <c r="C103" s="89"/>
      <c r="D103" s="89"/>
      <c r="E103" s="89"/>
      <c r="F103" s="89"/>
      <c r="G103" s="89"/>
      <c r="H103" s="89"/>
      <c r="I103" s="89"/>
      <c r="J103" s="89"/>
    </row>
    <row r="104" spans="1:10" ht="15">
      <c r="A104" s="89"/>
      <c r="C104" s="89"/>
      <c r="D104" s="89"/>
      <c r="E104" s="89"/>
      <c r="F104" s="89"/>
      <c r="G104" s="89"/>
      <c r="H104" s="89"/>
      <c r="I104" s="89"/>
      <c r="J104" s="89"/>
    </row>
    <row r="105" spans="1:10" ht="15">
      <c r="A105" s="89"/>
      <c r="C105" s="89"/>
      <c r="D105" s="89"/>
      <c r="E105" s="89"/>
      <c r="F105" s="89"/>
      <c r="G105" s="89"/>
      <c r="H105" s="89"/>
      <c r="I105" s="89"/>
      <c r="J105" s="89"/>
    </row>
    <row r="106" spans="1:10" ht="15">
      <c r="A106" s="89"/>
      <c r="C106" s="89"/>
      <c r="D106" s="89"/>
      <c r="E106" s="89"/>
      <c r="F106" s="89"/>
      <c r="G106" s="89"/>
      <c r="H106" s="89"/>
      <c r="I106" s="89"/>
      <c r="J106" s="89"/>
    </row>
    <row r="107" spans="1:10" ht="15">
      <c r="A107" s="89"/>
      <c r="C107" s="89"/>
      <c r="D107" s="89"/>
      <c r="E107" s="89"/>
      <c r="F107" s="89"/>
      <c r="G107" s="89"/>
      <c r="H107" s="89"/>
      <c r="I107" s="89"/>
      <c r="J107" s="89"/>
    </row>
    <row r="108" spans="1:10" ht="15">
      <c r="A108" s="89"/>
      <c r="C108" s="89"/>
      <c r="D108" s="89"/>
      <c r="E108" s="89"/>
      <c r="F108" s="89"/>
      <c r="G108" s="89"/>
      <c r="H108" s="89"/>
      <c r="I108" s="89"/>
      <c r="J108" s="89"/>
    </row>
    <row r="109" spans="1:10" ht="15">
      <c r="A109" s="89"/>
      <c r="C109" s="89"/>
      <c r="D109" s="89"/>
      <c r="E109" s="89"/>
      <c r="F109" s="89"/>
      <c r="G109" s="89"/>
      <c r="H109" s="89"/>
      <c r="I109" s="89"/>
      <c r="J109" s="89"/>
    </row>
    <row r="110" spans="1:10" ht="15">
      <c r="A110" s="89"/>
      <c r="C110" s="89"/>
      <c r="D110" s="89"/>
      <c r="E110" s="89"/>
      <c r="F110" s="89"/>
      <c r="G110" s="89"/>
      <c r="H110" s="89"/>
      <c r="I110" s="89"/>
      <c r="J110" s="89"/>
    </row>
    <row r="111" spans="1:10" ht="15">
      <c r="A111" s="89"/>
      <c r="C111" s="89"/>
      <c r="D111" s="89"/>
      <c r="E111" s="89"/>
      <c r="F111" s="89"/>
      <c r="G111" s="89"/>
      <c r="H111" s="89"/>
      <c r="I111" s="89"/>
      <c r="J111" s="89"/>
    </row>
    <row r="112" spans="1:10" ht="15">
      <c r="A112" s="89"/>
      <c r="C112" s="89"/>
      <c r="D112" s="89"/>
      <c r="E112" s="89"/>
      <c r="F112" s="89"/>
      <c r="G112" s="89"/>
      <c r="H112" s="89"/>
      <c r="I112" s="89"/>
      <c r="J112" s="89"/>
    </row>
    <row r="113" spans="1:10" ht="15">
      <c r="A113" s="89"/>
      <c r="C113" s="89"/>
      <c r="D113" s="89"/>
      <c r="E113" s="89"/>
      <c r="F113" s="89"/>
      <c r="G113" s="89"/>
      <c r="H113" s="89"/>
      <c r="I113" s="89"/>
      <c r="J113" s="89"/>
    </row>
    <row r="114" spans="1:10" ht="15">
      <c r="A114" s="89"/>
      <c r="C114" s="89"/>
      <c r="D114" s="89"/>
      <c r="E114" s="89"/>
      <c r="F114" s="89"/>
      <c r="G114" s="89"/>
      <c r="H114" s="89"/>
      <c r="I114" s="89"/>
      <c r="J114" s="89"/>
    </row>
    <row r="115" spans="1:10" ht="15">
      <c r="A115" s="89"/>
      <c r="C115" s="89"/>
      <c r="D115" s="89"/>
      <c r="E115" s="89"/>
      <c r="F115" s="89"/>
      <c r="G115" s="89"/>
      <c r="H115" s="89"/>
      <c r="I115" s="89"/>
      <c r="J115" s="89"/>
    </row>
    <row r="116" spans="1:10" ht="15">
      <c r="A116" s="89"/>
      <c r="C116" s="89"/>
      <c r="D116" s="89"/>
      <c r="E116" s="89"/>
      <c r="F116" s="89"/>
      <c r="G116" s="89"/>
      <c r="H116" s="89"/>
      <c r="I116" s="89"/>
      <c r="J116" s="89"/>
    </row>
    <row r="117" spans="1:10" ht="15">
      <c r="A117" s="89"/>
      <c r="C117" s="89"/>
      <c r="D117" s="89"/>
      <c r="E117" s="89"/>
      <c r="F117" s="89"/>
      <c r="G117" s="89"/>
      <c r="H117" s="89"/>
      <c r="I117" s="89"/>
      <c r="J117" s="89"/>
    </row>
    <row r="118" spans="1:10" ht="15">
      <c r="A118" s="89"/>
      <c r="C118" s="89"/>
      <c r="D118" s="89"/>
      <c r="E118" s="89"/>
      <c r="F118" s="89"/>
      <c r="G118" s="89"/>
      <c r="H118" s="89"/>
      <c r="I118" s="89"/>
      <c r="J118" s="89"/>
    </row>
    <row r="119" spans="1:10" ht="15">
      <c r="A119" s="89"/>
      <c r="C119" s="89"/>
      <c r="D119" s="89"/>
      <c r="E119" s="89"/>
      <c r="F119" s="89"/>
      <c r="G119" s="89"/>
      <c r="H119" s="89"/>
      <c r="I119" s="89"/>
      <c r="J119" s="89"/>
    </row>
    <row r="120" spans="1:10" ht="15">
      <c r="A120" s="89"/>
      <c r="C120" s="89"/>
      <c r="D120" s="89"/>
      <c r="E120" s="89"/>
      <c r="F120" s="89"/>
      <c r="G120" s="89"/>
      <c r="H120" s="89"/>
      <c r="I120" s="89"/>
      <c r="J120" s="89"/>
    </row>
    <row r="121" spans="1:10" ht="15">
      <c r="A121" s="89"/>
      <c r="C121" s="89"/>
      <c r="D121" s="89"/>
      <c r="E121" s="89"/>
      <c r="F121" s="89"/>
      <c r="G121" s="89"/>
      <c r="H121" s="89"/>
      <c r="I121" s="89"/>
      <c r="J121" s="89"/>
    </row>
    <row r="122" spans="1:10" ht="15">
      <c r="A122" s="89"/>
      <c r="C122" s="89"/>
      <c r="D122" s="89"/>
      <c r="E122" s="89"/>
      <c r="F122" s="89"/>
      <c r="G122" s="89"/>
      <c r="H122" s="89"/>
      <c r="I122" s="89"/>
      <c r="J122" s="89"/>
    </row>
    <row r="123" spans="1:10" ht="15">
      <c r="A123" s="89"/>
      <c r="C123" s="89"/>
      <c r="D123" s="89"/>
      <c r="E123" s="89"/>
      <c r="F123" s="89"/>
      <c r="G123" s="89"/>
      <c r="H123" s="89"/>
      <c r="I123" s="89"/>
      <c r="J123" s="89"/>
    </row>
    <row r="124" spans="1:10" ht="15">
      <c r="A124" s="89"/>
      <c r="C124" s="89"/>
      <c r="D124" s="89"/>
      <c r="E124" s="89"/>
      <c r="F124" s="89"/>
      <c r="G124" s="89"/>
      <c r="H124" s="89"/>
      <c r="I124" s="89"/>
      <c r="J124" s="89"/>
    </row>
    <row r="125" spans="1:10" ht="15">
      <c r="A125" s="89"/>
      <c r="C125" s="89"/>
      <c r="D125" s="89"/>
      <c r="E125" s="89"/>
      <c r="F125" s="89"/>
      <c r="G125" s="89"/>
      <c r="H125" s="89"/>
      <c r="I125" s="89"/>
      <c r="J125" s="89"/>
    </row>
    <row r="126" spans="1:10" ht="15">
      <c r="A126" s="89"/>
      <c r="C126" s="89"/>
      <c r="D126" s="89"/>
      <c r="E126" s="89"/>
      <c r="F126" s="89"/>
      <c r="G126" s="89"/>
      <c r="H126" s="89"/>
      <c r="I126" s="89"/>
      <c r="J126" s="89"/>
    </row>
    <row r="127" spans="1:10" ht="15">
      <c r="A127" s="89"/>
      <c r="C127" s="89"/>
      <c r="D127" s="89"/>
      <c r="E127" s="89"/>
      <c r="F127" s="89"/>
      <c r="G127" s="89"/>
      <c r="H127" s="89"/>
      <c r="I127" s="89"/>
      <c r="J127" s="89"/>
    </row>
    <row r="128" spans="1:10" ht="15">
      <c r="A128" s="89"/>
      <c r="C128" s="89"/>
      <c r="D128" s="89"/>
      <c r="E128" s="89"/>
      <c r="F128" s="89"/>
      <c r="G128" s="89"/>
      <c r="H128" s="89"/>
      <c r="I128" s="89"/>
      <c r="J128" s="89"/>
    </row>
    <row r="129" spans="1:10" ht="15">
      <c r="A129" s="89"/>
      <c r="C129" s="89"/>
      <c r="D129" s="89"/>
      <c r="E129" s="89"/>
      <c r="F129" s="89"/>
      <c r="G129" s="89"/>
      <c r="H129" s="89"/>
      <c r="I129" s="89"/>
      <c r="J129" s="89"/>
    </row>
    <row r="130" spans="1:10" ht="15">
      <c r="A130" s="89"/>
      <c r="C130" s="89"/>
      <c r="D130" s="89"/>
      <c r="E130" s="89"/>
      <c r="F130" s="89"/>
      <c r="G130" s="89"/>
      <c r="H130" s="89"/>
      <c r="I130" s="89"/>
      <c r="J130" s="89"/>
    </row>
    <row r="131" spans="1:10" ht="15">
      <c r="A131" s="89"/>
      <c r="C131" s="89"/>
      <c r="D131" s="89"/>
      <c r="E131" s="89"/>
      <c r="F131" s="89"/>
      <c r="G131" s="89"/>
      <c r="H131" s="89"/>
      <c r="I131" s="89"/>
      <c r="J131" s="89"/>
    </row>
    <row r="132" spans="1:10" ht="15">
      <c r="A132" s="89"/>
      <c r="C132" s="89"/>
      <c r="D132" s="89"/>
      <c r="E132" s="89"/>
      <c r="F132" s="89"/>
      <c r="G132" s="89"/>
      <c r="H132" s="89"/>
      <c r="I132" s="89"/>
      <c r="J132" s="89"/>
    </row>
    <row r="133" spans="1:10" ht="15">
      <c r="A133" s="89"/>
      <c r="C133" s="89"/>
      <c r="D133" s="89"/>
      <c r="E133" s="89"/>
      <c r="F133" s="89"/>
      <c r="G133" s="89"/>
      <c r="H133" s="89"/>
      <c r="I133" s="89"/>
      <c r="J133" s="89"/>
    </row>
    <row r="134" spans="1:10" ht="15">
      <c r="A134" s="89"/>
      <c r="C134" s="89"/>
      <c r="D134" s="89"/>
      <c r="E134" s="89"/>
      <c r="F134" s="89"/>
      <c r="G134" s="89"/>
      <c r="H134" s="89"/>
      <c r="I134" s="89"/>
      <c r="J134" s="89"/>
    </row>
    <row r="135" spans="1:10" ht="15">
      <c r="A135" s="89"/>
      <c r="C135" s="89"/>
      <c r="D135" s="89"/>
      <c r="E135" s="89"/>
      <c r="F135" s="89"/>
      <c r="G135" s="89"/>
      <c r="H135" s="89"/>
      <c r="I135" s="89"/>
      <c r="J135" s="89"/>
    </row>
    <row r="136" spans="1:10" ht="15">
      <c r="A136" s="89"/>
      <c r="C136" s="89"/>
      <c r="D136" s="89"/>
      <c r="E136" s="89"/>
      <c r="F136" s="89"/>
      <c r="G136" s="89"/>
      <c r="H136" s="89"/>
      <c r="I136" s="89"/>
      <c r="J136" s="89"/>
    </row>
    <row r="137" spans="1:10" ht="15">
      <c r="A137" s="89"/>
      <c r="C137" s="89"/>
      <c r="D137" s="89"/>
      <c r="E137" s="89"/>
      <c r="F137" s="89"/>
      <c r="G137" s="89"/>
      <c r="H137" s="89"/>
      <c r="I137" s="89"/>
      <c r="J137" s="89"/>
    </row>
    <row r="138" spans="1:10" ht="15">
      <c r="A138" s="89"/>
      <c r="C138" s="89"/>
      <c r="D138" s="89"/>
      <c r="E138" s="89"/>
      <c r="F138" s="89"/>
      <c r="G138" s="89"/>
      <c r="H138" s="89"/>
      <c r="I138" s="89"/>
      <c r="J138" s="89"/>
    </row>
    <row r="139" spans="1:10" ht="15">
      <c r="A139" s="89"/>
      <c r="C139" s="89"/>
      <c r="D139" s="89"/>
      <c r="E139" s="89"/>
      <c r="F139" s="89"/>
      <c r="G139" s="89"/>
      <c r="H139" s="89"/>
      <c r="I139" s="89"/>
      <c r="J139" s="89"/>
    </row>
    <row r="140" spans="1:10" ht="15">
      <c r="A140" s="89"/>
      <c r="C140" s="89"/>
      <c r="D140" s="89"/>
      <c r="E140" s="89"/>
      <c r="F140" s="89"/>
      <c r="G140" s="89"/>
      <c r="H140" s="89"/>
      <c r="I140" s="89"/>
      <c r="J140" s="89"/>
    </row>
    <row r="141" spans="1:10" ht="15">
      <c r="A141" s="89"/>
      <c r="C141" s="89"/>
      <c r="D141" s="89"/>
      <c r="E141" s="89"/>
      <c r="F141" s="89"/>
      <c r="G141" s="89"/>
      <c r="H141" s="89"/>
      <c r="I141" s="89"/>
      <c r="J141" s="89"/>
    </row>
    <row r="142" spans="1:10" ht="15">
      <c r="A142" s="89"/>
      <c r="C142" s="89"/>
      <c r="D142" s="89"/>
      <c r="E142" s="89"/>
      <c r="F142" s="89"/>
      <c r="G142" s="89"/>
      <c r="H142" s="89"/>
      <c r="I142" s="89"/>
      <c r="J142" s="89"/>
    </row>
    <row r="143" spans="1:10" ht="15">
      <c r="A143" s="89"/>
      <c r="C143" s="89"/>
      <c r="D143" s="89"/>
      <c r="E143" s="89"/>
      <c r="F143" s="89"/>
      <c r="G143" s="89"/>
      <c r="H143" s="89"/>
      <c r="I143" s="89"/>
      <c r="J143" s="89"/>
    </row>
    <row r="144" spans="1:10" ht="15">
      <c r="A144" s="89"/>
      <c r="C144" s="89"/>
      <c r="D144" s="89"/>
      <c r="E144" s="89"/>
      <c r="F144" s="89"/>
      <c r="G144" s="89"/>
      <c r="H144" s="89"/>
      <c r="I144" s="89"/>
      <c r="J144" s="89"/>
    </row>
    <row r="145" spans="1:10" ht="15">
      <c r="A145" s="89"/>
      <c r="C145" s="89"/>
      <c r="D145" s="89"/>
      <c r="E145" s="89"/>
      <c r="F145" s="89"/>
      <c r="G145" s="89"/>
      <c r="H145" s="89"/>
      <c r="I145" s="89"/>
      <c r="J145" s="89"/>
    </row>
    <row r="146" spans="1:10" ht="15">
      <c r="A146" s="89"/>
      <c r="C146" s="89"/>
      <c r="D146" s="89"/>
      <c r="E146" s="89"/>
      <c r="F146" s="89"/>
      <c r="G146" s="89"/>
      <c r="H146" s="89"/>
      <c r="I146" s="89"/>
      <c r="J146" s="89"/>
    </row>
    <row r="147" spans="1:10" ht="15">
      <c r="A147" s="89"/>
      <c r="C147" s="89"/>
      <c r="D147" s="89"/>
      <c r="E147" s="89"/>
      <c r="F147" s="89"/>
      <c r="G147" s="89"/>
      <c r="H147" s="89"/>
      <c r="I147" s="89"/>
      <c r="J147" s="89"/>
    </row>
    <row r="148" spans="1:10" ht="15">
      <c r="A148" s="89"/>
      <c r="C148" s="89"/>
      <c r="D148" s="89"/>
      <c r="E148" s="89"/>
      <c r="F148" s="89"/>
      <c r="G148" s="89"/>
      <c r="H148" s="89"/>
      <c r="I148" s="89"/>
      <c r="J148" s="89"/>
    </row>
    <row r="149" spans="1:10" ht="15">
      <c r="A149" s="89"/>
      <c r="C149" s="89"/>
      <c r="D149" s="89"/>
      <c r="E149" s="89"/>
      <c r="F149" s="89"/>
      <c r="G149" s="89"/>
      <c r="H149" s="89"/>
      <c r="I149" s="89"/>
      <c r="J149" s="89"/>
    </row>
    <row r="150" spans="1:10" ht="15">
      <c r="A150" s="89"/>
      <c r="C150" s="89"/>
      <c r="D150" s="89"/>
      <c r="E150" s="89"/>
      <c r="F150" s="89"/>
      <c r="G150" s="89"/>
      <c r="H150" s="89"/>
      <c r="I150" s="89"/>
      <c r="J150" s="89"/>
    </row>
    <row r="151" spans="1:10" ht="15">
      <c r="A151" s="89"/>
      <c r="C151" s="89"/>
      <c r="D151" s="89"/>
      <c r="E151" s="89"/>
      <c r="F151" s="89"/>
      <c r="G151" s="89"/>
      <c r="H151" s="89"/>
      <c r="I151" s="89"/>
      <c r="J151" s="89"/>
    </row>
    <row r="152" spans="1:10" ht="15">
      <c r="A152" s="89"/>
      <c r="C152" s="89"/>
      <c r="D152" s="89"/>
      <c r="E152" s="89"/>
      <c r="F152" s="89"/>
      <c r="G152" s="89"/>
      <c r="H152" s="89"/>
      <c r="I152" s="89"/>
      <c r="J152" s="89"/>
    </row>
    <row r="153" spans="1:10" ht="15">
      <c r="A153" s="89"/>
      <c r="C153" s="89"/>
      <c r="D153" s="89"/>
      <c r="E153" s="89"/>
      <c r="F153" s="89"/>
      <c r="G153" s="89"/>
      <c r="H153" s="89"/>
      <c r="I153" s="89"/>
      <c r="J153" s="89"/>
    </row>
    <row r="154" spans="1:10" ht="15">
      <c r="A154" s="89"/>
      <c r="C154" s="89"/>
      <c r="D154" s="89"/>
      <c r="E154" s="89"/>
      <c r="F154" s="89"/>
      <c r="G154" s="89"/>
      <c r="H154" s="89"/>
      <c r="I154" s="89"/>
      <c r="J154" s="89"/>
    </row>
    <row r="155" spans="1:10" ht="15">
      <c r="A155" s="89"/>
      <c r="C155" s="89"/>
      <c r="D155" s="89"/>
      <c r="E155" s="89"/>
      <c r="F155" s="89"/>
      <c r="G155" s="89"/>
      <c r="H155" s="89"/>
      <c r="I155" s="89"/>
      <c r="J155" s="89"/>
    </row>
    <row r="156" spans="1:10" ht="15">
      <c r="A156" s="89"/>
      <c r="C156" s="89"/>
      <c r="D156" s="89"/>
      <c r="E156" s="89"/>
      <c r="F156" s="89"/>
      <c r="G156" s="89"/>
      <c r="H156" s="89"/>
      <c r="I156" s="89"/>
      <c r="J156" s="89"/>
    </row>
    <row r="157" spans="1:10" ht="15">
      <c r="A157" s="89"/>
      <c r="C157" s="89"/>
      <c r="D157" s="89"/>
      <c r="E157" s="89"/>
      <c r="F157" s="89"/>
      <c r="G157" s="89"/>
      <c r="H157" s="89"/>
      <c r="I157" s="89"/>
      <c r="J157" s="89"/>
    </row>
    <row r="158" spans="1:10" ht="15">
      <c r="A158" s="89"/>
      <c r="C158" s="89"/>
      <c r="D158" s="89"/>
      <c r="E158" s="89"/>
      <c r="F158" s="89"/>
      <c r="G158" s="89"/>
      <c r="H158" s="89"/>
      <c r="I158" s="89"/>
      <c r="J158" s="89"/>
    </row>
    <row r="159" spans="1:10" ht="15">
      <c r="A159" s="89"/>
      <c r="C159" s="89"/>
      <c r="D159" s="89"/>
      <c r="E159" s="89"/>
      <c r="F159" s="89"/>
      <c r="G159" s="89"/>
      <c r="H159" s="89"/>
      <c r="I159" s="89"/>
      <c r="J159" s="89"/>
    </row>
    <row r="160" spans="1:10" ht="15">
      <c r="A160" s="89"/>
      <c r="C160" s="89"/>
      <c r="D160" s="89"/>
      <c r="E160" s="89"/>
      <c r="F160" s="89"/>
      <c r="G160" s="89"/>
      <c r="H160" s="89"/>
      <c r="I160" s="89"/>
      <c r="J160" s="89"/>
    </row>
    <row r="161" spans="1:10" ht="15">
      <c r="A161" s="89"/>
      <c r="C161" s="89"/>
      <c r="D161" s="89"/>
      <c r="E161" s="89"/>
      <c r="F161" s="89"/>
      <c r="G161" s="89"/>
      <c r="H161" s="89"/>
      <c r="I161" s="89"/>
      <c r="J161" s="89"/>
    </row>
    <row r="162" spans="1:10" ht="15">
      <c r="A162" s="89"/>
      <c r="C162" s="89"/>
      <c r="D162" s="89"/>
      <c r="E162" s="89"/>
      <c r="F162" s="89"/>
      <c r="G162" s="89"/>
      <c r="H162" s="89"/>
      <c r="I162" s="89"/>
      <c r="J162" s="89"/>
    </row>
    <row r="163" spans="1:10" ht="15">
      <c r="A163" s="89"/>
      <c r="C163" s="89"/>
      <c r="D163" s="89"/>
      <c r="E163" s="89"/>
      <c r="F163" s="89"/>
      <c r="G163" s="89"/>
      <c r="H163" s="89"/>
      <c r="I163" s="89"/>
      <c r="J163" s="89"/>
    </row>
    <row r="164" spans="1:10" ht="15">
      <c r="A164" s="89"/>
      <c r="C164" s="89"/>
      <c r="D164" s="89"/>
      <c r="E164" s="89"/>
      <c r="F164" s="89"/>
      <c r="G164" s="89"/>
      <c r="H164" s="89"/>
      <c r="I164" s="89"/>
      <c r="J164" s="89"/>
    </row>
    <row r="165" spans="1:10" ht="15">
      <c r="A165" s="89"/>
      <c r="C165" s="89"/>
      <c r="D165" s="89"/>
      <c r="E165" s="89"/>
      <c r="F165" s="89"/>
      <c r="G165" s="89"/>
      <c r="H165" s="89"/>
      <c r="I165" s="89"/>
      <c r="J165" s="89"/>
    </row>
    <row r="166" spans="1:10" ht="15">
      <c r="A166" s="89"/>
      <c r="C166" s="89"/>
      <c r="D166" s="89"/>
      <c r="E166" s="89"/>
      <c r="F166" s="89"/>
      <c r="G166" s="89"/>
      <c r="H166" s="89"/>
      <c r="I166" s="89"/>
      <c r="J166" s="89"/>
    </row>
    <row r="167" spans="1:10" ht="15">
      <c r="A167" s="89"/>
      <c r="C167" s="89"/>
      <c r="D167" s="89"/>
      <c r="E167" s="89"/>
      <c r="F167" s="89"/>
      <c r="G167" s="89"/>
      <c r="H167" s="89"/>
      <c r="I167" s="89"/>
      <c r="J167" s="89"/>
    </row>
    <row r="168" spans="1:10" ht="15">
      <c r="A168" s="89"/>
      <c r="C168" s="89"/>
      <c r="D168" s="89"/>
      <c r="E168" s="89"/>
      <c r="F168" s="89"/>
      <c r="G168" s="89"/>
      <c r="H168" s="89"/>
      <c r="I168" s="89"/>
      <c r="J168" s="89"/>
    </row>
    <row r="169" spans="1:10" ht="15">
      <c r="A169" s="89"/>
      <c r="C169" s="89"/>
      <c r="D169" s="89"/>
      <c r="E169" s="89"/>
      <c r="F169" s="89"/>
      <c r="G169" s="89"/>
      <c r="H169" s="89"/>
      <c r="I169" s="89"/>
      <c r="J169" s="89"/>
    </row>
    <row r="170" spans="1:10" ht="15">
      <c r="A170" s="89"/>
      <c r="C170" s="89"/>
      <c r="D170" s="89"/>
      <c r="E170" s="89"/>
      <c r="F170" s="89"/>
      <c r="G170" s="89"/>
      <c r="H170" s="89"/>
      <c r="I170" s="89"/>
      <c r="J170" s="89"/>
    </row>
    <row r="171" spans="1:10" ht="15">
      <c r="A171" s="89"/>
      <c r="C171" s="89"/>
      <c r="D171" s="89"/>
      <c r="E171" s="89"/>
      <c r="F171" s="89"/>
      <c r="G171" s="89"/>
      <c r="H171" s="89"/>
      <c r="I171" s="89"/>
      <c r="J171" s="89"/>
    </row>
    <row r="172" spans="1:10" ht="15">
      <c r="A172" s="89"/>
      <c r="C172" s="89"/>
      <c r="D172" s="89"/>
      <c r="E172" s="89"/>
      <c r="F172" s="89"/>
      <c r="G172" s="89"/>
      <c r="H172" s="89"/>
      <c r="I172" s="89"/>
      <c r="J172" s="89"/>
    </row>
    <row r="173" spans="1:10" ht="15">
      <c r="A173" s="89"/>
      <c r="C173" s="89"/>
      <c r="D173" s="89"/>
      <c r="E173" s="89"/>
      <c r="F173" s="89"/>
      <c r="G173" s="89"/>
      <c r="H173" s="89"/>
      <c r="I173" s="89"/>
      <c r="J173" s="89"/>
    </row>
    <row r="174" spans="1:10" ht="15">
      <c r="A174" s="89"/>
      <c r="C174" s="89"/>
      <c r="D174" s="89"/>
      <c r="E174" s="89"/>
      <c r="F174" s="89"/>
      <c r="G174" s="89"/>
      <c r="H174" s="89"/>
      <c r="I174" s="89"/>
      <c r="J174" s="89"/>
    </row>
    <row r="175" spans="1:10" ht="15">
      <c r="A175" s="89"/>
      <c r="C175" s="89"/>
      <c r="D175" s="89"/>
      <c r="E175" s="89"/>
      <c r="F175" s="89"/>
      <c r="G175" s="89"/>
      <c r="H175" s="89"/>
      <c r="I175" s="89"/>
      <c r="J175" s="89"/>
    </row>
    <row r="176" spans="1:10" ht="15">
      <c r="A176" s="89"/>
      <c r="C176" s="89"/>
      <c r="D176" s="89"/>
      <c r="E176" s="89"/>
      <c r="F176" s="89"/>
      <c r="G176" s="89"/>
      <c r="H176" s="89"/>
      <c r="I176" s="89"/>
      <c r="J176" s="89"/>
    </row>
    <row r="177" spans="1:10" ht="15">
      <c r="A177" s="89"/>
      <c r="C177" s="89"/>
      <c r="D177" s="89"/>
      <c r="E177" s="89"/>
      <c r="F177" s="89"/>
      <c r="G177" s="89"/>
      <c r="H177" s="89"/>
      <c r="I177" s="89"/>
      <c r="J177" s="89"/>
    </row>
    <row r="178" spans="1:10" ht="15">
      <c r="A178" s="89"/>
      <c r="C178" s="89"/>
      <c r="D178" s="89"/>
      <c r="E178" s="89"/>
      <c r="F178" s="89"/>
      <c r="G178" s="89"/>
      <c r="H178" s="89"/>
      <c r="I178" s="89"/>
      <c r="J178" s="89"/>
    </row>
    <row r="179" spans="1:10" ht="15">
      <c r="A179" s="89"/>
      <c r="C179" s="89"/>
      <c r="D179" s="89"/>
      <c r="E179" s="89"/>
      <c r="F179" s="89"/>
      <c r="G179" s="89"/>
      <c r="H179" s="89"/>
      <c r="I179" s="89"/>
      <c r="J179" s="89"/>
    </row>
    <row r="180" spans="1:10" ht="15">
      <c r="A180" s="89"/>
      <c r="C180" s="89"/>
      <c r="D180" s="89"/>
      <c r="E180" s="89"/>
      <c r="F180" s="89"/>
      <c r="G180" s="89"/>
      <c r="H180" s="89"/>
      <c r="I180" s="89"/>
      <c r="J180" s="89"/>
    </row>
    <row r="181" spans="1:10" ht="15">
      <c r="A181" s="89"/>
      <c r="C181" s="89"/>
      <c r="D181" s="89"/>
      <c r="E181" s="89"/>
      <c r="F181" s="89"/>
      <c r="G181" s="89"/>
      <c r="H181" s="89"/>
      <c r="I181" s="89"/>
      <c r="J181" s="89"/>
    </row>
    <row r="182" spans="1:10" ht="15">
      <c r="A182" s="89"/>
      <c r="C182" s="89"/>
      <c r="D182" s="89"/>
      <c r="E182" s="89"/>
      <c r="F182" s="89"/>
      <c r="G182" s="89"/>
      <c r="H182" s="89"/>
      <c r="I182" s="89"/>
      <c r="J182" s="89"/>
    </row>
    <row r="183" spans="1:10" ht="15">
      <c r="A183" s="89"/>
      <c r="C183" s="89"/>
      <c r="D183" s="89"/>
      <c r="E183" s="89"/>
      <c r="F183" s="89"/>
      <c r="G183" s="89"/>
      <c r="H183" s="89"/>
      <c r="I183" s="89"/>
      <c r="J183" s="89"/>
    </row>
    <row r="184" spans="1:10" ht="15">
      <c r="A184" s="89"/>
      <c r="C184" s="89"/>
      <c r="D184" s="89"/>
      <c r="E184" s="89"/>
      <c r="F184" s="89"/>
      <c r="G184" s="89"/>
      <c r="H184" s="89"/>
      <c r="I184" s="89"/>
      <c r="J184" s="89"/>
    </row>
    <row r="185" spans="1:10" ht="15">
      <c r="A185" s="89"/>
      <c r="C185" s="89"/>
      <c r="D185" s="89"/>
      <c r="E185" s="89"/>
      <c r="F185" s="89"/>
      <c r="G185" s="89"/>
      <c r="H185" s="89"/>
      <c r="I185" s="89"/>
      <c r="J185" s="89"/>
    </row>
    <row r="186" spans="1:10" ht="15">
      <c r="A186" s="89"/>
      <c r="C186" s="89"/>
      <c r="D186" s="89"/>
      <c r="E186" s="89"/>
      <c r="F186" s="89"/>
      <c r="G186" s="89"/>
      <c r="H186" s="89"/>
      <c r="I186" s="89"/>
      <c r="J186" s="89"/>
    </row>
    <row r="187" spans="1:10" ht="15">
      <c r="A187" s="89"/>
      <c r="C187" s="89"/>
      <c r="D187" s="89"/>
      <c r="E187" s="89"/>
      <c r="F187" s="89"/>
      <c r="G187" s="89"/>
      <c r="H187" s="89"/>
      <c r="I187" s="89"/>
      <c r="J187" s="89"/>
    </row>
    <row r="188" spans="1:10" ht="15">
      <c r="A188" s="89"/>
      <c r="C188" s="89"/>
      <c r="D188" s="89"/>
      <c r="E188" s="89"/>
      <c r="F188" s="89"/>
      <c r="G188" s="89"/>
      <c r="H188" s="89"/>
      <c r="I188" s="89"/>
      <c r="J188" s="89"/>
    </row>
  </sheetData>
  <sheetProtection password="CF35" sheet="1" insertRows="0" selectLockedCells="1"/>
  <mergeCells count="12">
    <mergeCell ref="A39:I39"/>
    <mergeCell ref="F10:F11"/>
    <mergeCell ref="I9:I11"/>
    <mergeCell ref="G10:G11"/>
    <mergeCell ref="D10:D11"/>
    <mergeCell ref="H10:H11"/>
    <mergeCell ref="B9:B11"/>
    <mergeCell ref="A9:A11"/>
    <mergeCell ref="G9:H9"/>
    <mergeCell ref="C9:C11"/>
    <mergeCell ref="D9:F9"/>
    <mergeCell ref="E10:E11"/>
  </mergeCells>
  <phoneticPr fontId="11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6:H36 C18:H18 C34:H34 C27:H27" xr:uid="{22CB9F5D-FD7A-4ADB-AE7B-EFB2FB2F6847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0:H30" xr:uid="{345811A8-E352-424D-96D0-354D002DAE66}">
      <formula1>0</formula1>
      <formula2>9999999999999990</formula2>
    </dataValidation>
  </dataValidations>
  <printOptions horizontalCentered="1" verticalCentered="1"/>
  <pageMargins left="0.59055118110236227" right="0.59055118110236227" top="0.59055118110236227" bottom="0.59055118110236227" header="0.39370078740157483" footer="0.39370078740157483"/>
  <pageSetup scale="70" orientation="landscape" horizontalDpi="300" verticalDpi="300" r:id="rId1"/>
  <headerFooter alignWithMargins="0">
    <oddFooter>&amp;RКИС-ОСК, стр. &amp;P от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25922-A98F-4892-AC41-D7214B644A68}">
  <sheetPr codeName="Sheet13"/>
  <dimension ref="A1:G34"/>
  <sheetViews>
    <sheetView tabSelected="1" zoomScaleNormal="100" workbookViewId="0">
      <selection activeCell="D11" sqref="D11"/>
    </sheetView>
  </sheetViews>
  <sheetFormatPr defaultColWidth="9.140625" defaultRowHeight="15.75"/>
  <cols>
    <col min="1" max="1" width="8.7109375" style="37" customWidth="1"/>
    <col min="2" max="2" width="100.7109375" style="37" customWidth="1"/>
    <col min="3" max="3" width="17.7109375" style="37" customWidth="1"/>
    <col min="4" max="4" width="24" style="37" customWidth="1"/>
    <col min="5" max="8" width="12.7109375" style="37" customWidth="1"/>
    <col min="9" max="16384" width="9.140625" style="37"/>
  </cols>
  <sheetData>
    <row r="1" spans="1:7" ht="18" customHeight="1">
      <c r="D1" s="113" t="s">
        <v>1446</v>
      </c>
    </row>
    <row r="2" spans="1:7" ht="18" customHeight="1">
      <c r="A2" s="583" t="s">
        <v>1476</v>
      </c>
      <c r="B2" s="583"/>
      <c r="C2" s="583"/>
      <c r="D2" s="488"/>
      <c r="E2" s="77"/>
      <c r="F2" s="77"/>
    </row>
    <row r="3" spans="1:7" ht="18" customHeight="1">
      <c r="A3" s="584" t="str">
        <f>CONCATENATE("на ",UPPER(dfName))</f>
        <v>на ИНВЕСТ КЛАСИК</v>
      </c>
      <c r="B3" s="584"/>
      <c r="C3" s="584"/>
      <c r="D3" s="58"/>
      <c r="E3" s="77"/>
      <c r="F3" s="77"/>
      <c r="G3" s="494"/>
    </row>
    <row r="4" spans="1:7" ht="18" customHeight="1">
      <c r="A4" s="585" t="str">
        <f>"за периода "&amp;TEXT(StartDate,"dd.mm.yyyy")&amp;" - "&amp;TEXT(EndDate,"dd.mm.yyyy")</f>
        <v>за периода 01.01.2026 - 30.06.2026</v>
      </c>
      <c r="B4" s="585"/>
      <c r="C4" s="585"/>
      <c r="D4" s="492"/>
      <c r="E4" s="77"/>
      <c r="F4" s="495"/>
    </row>
    <row r="5" spans="1:7" ht="13.5" customHeight="1">
      <c r="B5" s="78"/>
      <c r="C5" s="66" t="s">
        <v>908</v>
      </c>
      <c r="D5" s="184" t="str">
        <f>ReportedCompletionDate</f>
        <v>27.07.2026</v>
      </c>
    </row>
    <row r="6" spans="1:7" ht="13.5" customHeight="1">
      <c r="B6" s="196"/>
      <c r="C6" s="431" t="s">
        <v>247</v>
      </c>
      <c r="D6" s="432" t="str">
        <f>authorName</f>
        <v>Ивелина Иванова</v>
      </c>
      <c r="E6" s="143"/>
    </row>
    <row r="7" spans="1:7" ht="13.5" customHeight="1">
      <c r="B7" s="196"/>
      <c r="C7" s="431" t="s">
        <v>249</v>
      </c>
      <c r="D7" s="433" t="str">
        <f>udManager</f>
        <v>Александър Майстер и Стела Желева - Прокурист</v>
      </c>
      <c r="E7" s="496"/>
    </row>
    <row r="9" spans="1:7" ht="40.9" customHeight="1">
      <c r="A9" s="497" t="s">
        <v>256</v>
      </c>
      <c r="B9" s="497" t="s">
        <v>41</v>
      </c>
      <c r="C9" s="497" t="s">
        <v>222</v>
      </c>
      <c r="D9" s="497" t="s">
        <v>1398</v>
      </c>
    </row>
    <row r="10" spans="1:7" s="132" customFormat="1">
      <c r="A10" s="525">
        <v>1</v>
      </c>
      <c r="B10" s="525">
        <v>2</v>
      </c>
      <c r="C10" s="525">
        <v>3</v>
      </c>
      <c r="D10" s="525">
        <v>4</v>
      </c>
    </row>
    <row r="11" spans="1:7" s="132" customFormat="1">
      <c r="A11" s="319">
        <v>1</v>
      </c>
      <c r="B11" s="489" t="s">
        <v>1418</v>
      </c>
      <c r="C11" s="434" t="s">
        <v>1387</v>
      </c>
      <c r="D11" s="515" t="s">
        <v>1077</v>
      </c>
    </row>
    <row r="12" spans="1:7" s="132" customFormat="1">
      <c r="A12" s="319">
        <v>2</v>
      </c>
      <c r="B12" s="489" t="s">
        <v>1366</v>
      </c>
      <c r="C12" s="434" t="s">
        <v>1388</v>
      </c>
      <c r="D12" s="524">
        <v>23762309.292100001</v>
      </c>
    </row>
    <row r="13" spans="1:7" s="132" customFormat="1">
      <c r="A13" s="319">
        <v>3</v>
      </c>
      <c r="B13" s="490" t="s">
        <v>1365</v>
      </c>
      <c r="C13" s="434" t="s">
        <v>1389</v>
      </c>
      <c r="D13" s="524">
        <v>24103740.132300001</v>
      </c>
    </row>
    <row r="14" spans="1:7" s="132" customFormat="1">
      <c r="A14" s="319">
        <v>4</v>
      </c>
      <c r="B14" s="491" t="s">
        <v>1378</v>
      </c>
      <c r="C14" s="434" t="s">
        <v>1390</v>
      </c>
      <c r="D14" s="524">
        <v>341430.84019999998</v>
      </c>
    </row>
    <row r="15" spans="1:7" s="132" customFormat="1">
      <c r="A15" s="319">
        <v>5</v>
      </c>
      <c r="B15" s="491" t="s">
        <v>1479</v>
      </c>
      <c r="C15" s="434" t="s">
        <v>1391</v>
      </c>
      <c r="D15" s="569">
        <v>135000</v>
      </c>
    </row>
    <row r="16" spans="1:7" s="132" customFormat="1">
      <c r="A16" s="319">
        <v>6</v>
      </c>
      <c r="B16" s="491" t="s">
        <v>1379</v>
      </c>
      <c r="C16" s="434" t="s">
        <v>1392</v>
      </c>
      <c r="D16" s="524">
        <v>0</v>
      </c>
    </row>
    <row r="17" spans="1:4" s="132" customFormat="1">
      <c r="A17" s="319">
        <v>7</v>
      </c>
      <c r="B17" s="491" t="s">
        <v>1480</v>
      </c>
      <c r="C17" s="434" t="s">
        <v>1393</v>
      </c>
      <c r="D17" s="569">
        <v>0</v>
      </c>
    </row>
    <row r="18" spans="1:4" s="132" customFormat="1">
      <c r="A18" s="319">
        <v>8</v>
      </c>
      <c r="B18" s="491" t="s">
        <v>1382</v>
      </c>
      <c r="C18" s="434" t="s">
        <v>1394</v>
      </c>
      <c r="D18" s="524">
        <v>0.38490000000000002</v>
      </c>
    </row>
    <row r="19" spans="1:4" s="132" customFormat="1">
      <c r="A19" s="319">
        <v>9</v>
      </c>
      <c r="B19" s="491" t="s">
        <v>1383</v>
      </c>
      <c r="C19" s="434" t="s">
        <v>1395</v>
      </c>
      <c r="D19" s="524">
        <v>0.40339999999999998</v>
      </c>
    </row>
    <row r="20" spans="1:4" s="132" customFormat="1">
      <c r="A20" s="319">
        <v>10</v>
      </c>
      <c r="B20" s="491" t="s">
        <v>1481</v>
      </c>
      <c r="C20" s="434" t="s">
        <v>1396</v>
      </c>
      <c r="D20" s="569"/>
    </row>
    <row r="21" spans="1:4" s="132" customFormat="1">
      <c r="A21" s="319">
        <v>11</v>
      </c>
      <c r="B21" s="491" t="s">
        <v>1474</v>
      </c>
      <c r="C21" s="434" t="s">
        <v>1475</v>
      </c>
      <c r="D21" s="524"/>
    </row>
    <row r="22" spans="1:4">
      <c r="A22" s="319">
        <v>12</v>
      </c>
      <c r="B22" s="109" t="s">
        <v>1482</v>
      </c>
      <c r="C22" s="434" t="s">
        <v>1397</v>
      </c>
      <c r="D22" s="570">
        <v>93776.35</v>
      </c>
    </row>
    <row r="23" spans="1:4">
      <c r="A23" s="319">
        <v>13</v>
      </c>
      <c r="B23" s="109" t="s">
        <v>1483</v>
      </c>
      <c r="C23" s="434" t="s">
        <v>1399</v>
      </c>
      <c r="D23" s="570">
        <v>4003.32</v>
      </c>
    </row>
    <row r="24" spans="1:4">
      <c r="A24" s="319">
        <v>14</v>
      </c>
      <c r="B24" s="109" t="s">
        <v>1484</v>
      </c>
      <c r="C24" s="434" t="s">
        <v>1438</v>
      </c>
      <c r="D24" s="570">
        <v>603.73</v>
      </c>
    </row>
    <row r="25" spans="1:4">
      <c r="A25" s="319">
        <v>15</v>
      </c>
      <c r="B25" s="109" t="s">
        <v>1434</v>
      </c>
      <c r="C25" s="434" t="s">
        <v>1439</v>
      </c>
      <c r="D25" s="523">
        <v>4.8099999999999997E-2</v>
      </c>
    </row>
    <row r="26" spans="1:4">
      <c r="A26" s="319">
        <v>16</v>
      </c>
      <c r="B26" s="109" t="s">
        <v>1435</v>
      </c>
      <c r="C26" s="434" t="s">
        <v>1440</v>
      </c>
      <c r="D26" s="523">
        <v>-1.26E-2</v>
      </c>
    </row>
    <row r="27" spans="1:4">
      <c r="A27" s="319">
        <v>17</v>
      </c>
      <c r="B27" s="109" t="s">
        <v>1436</v>
      </c>
      <c r="C27" s="434" t="s">
        <v>1441</v>
      </c>
      <c r="D27" s="523">
        <v>9.1999999999999998E-2</v>
      </c>
    </row>
    <row r="28" spans="1:4">
      <c r="A28" s="319">
        <v>18</v>
      </c>
      <c r="B28" s="109" t="s">
        <v>1437</v>
      </c>
      <c r="C28" s="434" t="s">
        <v>1470</v>
      </c>
      <c r="D28" s="523">
        <v>6.8750000000000006E-2</v>
      </c>
    </row>
    <row r="31" spans="1:4">
      <c r="B31" s="567" t="s">
        <v>1471</v>
      </c>
    </row>
    <row r="32" spans="1:4">
      <c r="B32" s="37" t="s">
        <v>1472</v>
      </c>
    </row>
    <row r="33" spans="2:2" ht="31.5">
      <c r="B33" s="105" t="s">
        <v>1485</v>
      </c>
    </row>
    <row r="34" spans="2:2">
      <c r="B34" s="105"/>
    </row>
  </sheetData>
  <sheetProtection password="CF35" sheet="1" insertRows="0" selectLockedCells="1"/>
  <mergeCells count="3">
    <mergeCell ref="A2:C2"/>
    <mergeCell ref="A3:C3"/>
    <mergeCell ref="A4:C4"/>
  </mergeCells>
  <dataValidations count="1">
    <dataValidation type="list" allowBlank="1" showInputMessage="1" showErrorMessage="1" sqref="D11" xr:uid="{D065007C-9B59-408C-8484-770FD9FACAB2}">
      <formula1>_Currencies</formula1>
    </dataValidation>
  </dataValidations>
  <printOptions horizontalCentered="1" verticalCentered="1"/>
  <pageMargins left="0.59055118110236227" right="0.59055118110236227" top="0.54" bottom="0.36" header="0.39370078740157483" footer="0.39370078740157483"/>
  <pageSetup paperSize="9" scale="90" orientation="landscape" horizontalDpi="300" verticalDpi="300" r:id="rId1"/>
  <headerFooter alignWithMargins="0">
    <oddFooter>&amp;RКИС-ДИ, стр. &amp;P от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77B5A-6A0B-4D26-A7DA-7C2348D71352}">
  <sheetPr codeName="Sheet5">
    <pageSetUpPr fitToPage="1"/>
  </sheetPr>
  <dimension ref="A1:Q38"/>
  <sheetViews>
    <sheetView zoomScale="90" zoomScaleNormal="90" workbookViewId="0">
      <selection activeCell="C13" sqref="C13"/>
    </sheetView>
  </sheetViews>
  <sheetFormatPr defaultColWidth="9.140625" defaultRowHeight="15.75"/>
  <cols>
    <col min="1" max="1" width="37.42578125" style="4" customWidth="1"/>
    <col min="2" max="2" width="18.42578125" style="4" customWidth="1"/>
    <col min="3" max="3" width="12.140625" style="4" customWidth="1"/>
    <col min="4" max="6" width="10.7109375" style="4" customWidth="1"/>
    <col min="7" max="7" width="9.7109375" style="4" customWidth="1"/>
    <col min="8" max="8" width="9.28515625" style="4" customWidth="1"/>
    <col min="9" max="9" width="11.85546875" style="4" customWidth="1"/>
    <col min="10" max="10" width="9.5703125" style="4" customWidth="1"/>
    <col min="11" max="11" width="9.7109375" style="4" customWidth="1"/>
    <col min="12" max="12" width="10.5703125" style="4" customWidth="1"/>
    <col min="13" max="13" width="9.7109375" style="4" customWidth="1"/>
    <col min="14" max="15" width="9.28515625" style="4" customWidth="1"/>
    <col min="16" max="16" width="14.7109375" style="4" customWidth="1"/>
    <col min="17" max="17" width="12.7109375" style="4" customWidth="1"/>
    <col min="18" max="16384" width="9.140625" style="4"/>
  </cols>
  <sheetData>
    <row r="1" spans="1:17">
      <c r="O1" s="136"/>
      <c r="P1" s="136"/>
      <c r="Q1" s="137" t="s">
        <v>1447</v>
      </c>
    </row>
    <row r="2" spans="1:17" ht="15.75" customHeight="1">
      <c r="A2" s="71" t="s">
        <v>251</v>
      </c>
      <c r="B2" s="72"/>
      <c r="C2" s="73"/>
      <c r="D2" s="73"/>
      <c r="E2" s="73"/>
      <c r="F2" s="73"/>
      <c r="G2" s="73"/>
      <c r="H2" s="73"/>
      <c r="I2" s="73"/>
      <c r="J2" s="71"/>
      <c r="K2" s="74"/>
      <c r="L2" s="71"/>
      <c r="M2" s="71"/>
    </row>
    <row r="3" spans="1:17">
      <c r="A3" s="35" t="str">
        <f>CONCATENATE("на ",UPPER(dfName))</f>
        <v>на ИНВЕСТ КЛАСИК</v>
      </c>
      <c r="B3" s="75"/>
      <c r="C3" s="76"/>
      <c r="D3" s="76"/>
      <c r="E3" s="76"/>
      <c r="F3" s="76"/>
      <c r="G3" s="76"/>
      <c r="H3" s="76"/>
      <c r="I3" s="76"/>
      <c r="J3" s="77"/>
      <c r="K3" s="74"/>
      <c r="L3" s="77"/>
      <c r="M3" s="77"/>
      <c r="N3" s="138"/>
      <c r="O3" s="138"/>
      <c r="P3" s="138"/>
      <c r="Q3" s="138"/>
    </row>
    <row r="4" spans="1:17">
      <c r="A4" s="78" t="str">
        <f>"за периода "&amp;TEXT(StartDate,"dd.mm.yyyy")&amp;" - "&amp;TEXT(EndDate,"dd.mm.yyyy")</f>
        <v>за периода 01.01.2026 - 30.06.2026</v>
      </c>
      <c r="B4" s="75"/>
      <c r="C4" s="76"/>
      <c r="D4" s="76"/>
      <c r="E4" s="76"/>
      <c r="F4" s="76"/>
      <c r="G4" s="76"/>
      <c r="H4" s="76"/>
      <c r="I4" s="76"/>
      <c r="J4" s="77"/>
      <c r="K4" s="77"/>
      <c r="L4" s="77"/>
      <c r="M4" s="77"/>
    </row>
    <row r="5" spans="1:17">
      <c r="A5" s="139"/>
      <c r="B5" s="139"/>
      <c r="C5" s="139"/>
      <c r="D5" s="139"/>
      <c r="E5" s="139"/>
      <c r="F5" s="139"/>
      <c r="G5" s="139"/>
      <c r="H5" s="139"/>
      <c r="I5" s="139"/>
      <c r="J5" s="139"/>
      <c r="K5" s="139"/>
      <c r="O5" s="66" t="s">
        <v>908</v>
      </c>
      <c r="P5" s="184" t="str">
        <f>ReportedCompletionDate</f>
        <v>27.07.2026</v>
      </c>
    </row>
    <row r="6" spans="1:17">
      <c r="A6" s="140"/>
      <c r="B6" s="140"/>
      <c r="C6" s="37"/>
      <c r="D6" s="37"/>
      <c r="E6" s="37"/>
      <c r="F6" s="37"/>
      <c r="G6" s="139"/>
      <c r="H6" s="139"/>
      <c r="I6" s="139"/>
      <c r="L6" s="141"/>
      <c r="O6" s="431" t="s">
        <v>247</v>
      </c>
      <c r="P6" s="432" t="str">
        <f>authorName</f>
        <v>Ивелина Иванова</v>
      </c>
      <c r="Q6" s="37"/>
    </row>
    <row r="7" spans="1:17">
      <c r="A7" s="142"/>
      <c r="B7" s="142"/>
      <c r="C7" s="143"/>
      <c r="D7" s="143"/>
      <c r="E7" s="143"/>
      <c r="F7" s="144"/>
      <c r="G7" s="145"/>
      <c r="H7" s="145"/>
      <c r="I7" s="145"/>
      <c r="L7" s="145"/>
      <c r="O7" s="431" t="s">
        <v>249</v>
      </c>
      <c r="P7" s="433" t="str">
        <f>udManager</f>
        <v>Александър Майстер и Стела Желева - Прокурист</v>
      </c>
      <c r="Q7" s="146"/>
    </row>
    <row r="8" spans="1:17">
      <c r="A8" s="147"/>
      <c r="B8" s="147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8"/>
      <c r="Q8" s="114" t="s">
        <v>1478</v>
      </c>
    </row>
    <row r="9" spans="1:17" s="149" customFormat="1" ht="31.5">
      <c r="A9" s="588" t="s">
        <v>41</v>
      </c>
      <c r="B9" s="586" t="s">
        <v>222</v>
      </c>
      <c r="C9" s="2" t="s">
        <v>75</v>
      </c>
      <c r="D9" s="2"/>
      <c r="E9" s="2"/>
      <c r="F9" s="2"/>
      <c r="G9" s="2" t="s">
        <v>76</v>
      </c>
      <c r="H9" s="2"/>
      <c r="I9" s="586" t="s">
        <v>911</v>
      </c>
      <c r="J9" s="2" t="s">
        <v>83</v>
      </c>
      <c r="K9" s="2"/>
      <c r="L9" s="2"/>
      <c r="M9" s="2"/>
      <c r="N9" s="2" t="s">
        <v>76</v>
      </c>
      <c r="O9" s="2"/>
      <c r="P9" s="586" t="s">
        <v>77</v>
      </c>
      <c r="Q9" s="586" t="s">
        <v>78</v>
      </c>
    </row>
    <row r="10" spans="1:17" s="149" customFormat="1" ht="78.75">
      <c r="A10" s="588"/>
      <c r="B10" s="587"/>
      <c r="C10" s="1" t="s">
        <v>79</v>
      </c>
      <c r="D10" s="1" t="s">
        <v>916</v>
      </c>
      <c r="E10" s="1" t="s">
        <v>915</v>
      </c>
      <c r="F10" s="1" t="s">
        <v>80</v>
      </c>
      <c r="G10" s="1" t="s">
        <v>912</v>
      </c>
      <c r="H10" s="1" t="s">
        <v>913</v>
      </c>
      <c r="I10" s="587"/>
      <c r="J10" s="1" t="s">
        <v>910</v>
      </c>
      <c r="K10" s="1" t="s">
        <v>914</v>
      </c>
      <c r="L10" s="1" t="s">
        <v>81</v>
      </c>
      <c r="M10" s="1" t="s">
        <v>82</v>
      </c>
      <c r="N10" s="1" t="s">
        <v>912</v>
      </c>
      <c r="O10" s="1" t="s">
        <v>913</v>
      </c>
      <c r="P10" s="587"/>
      <c r="Q10" s="587"/>
    </row>
    <row r="11" spans="1:17" s="149" customFormat="1" ht="13.5" customHeight="1">
      <c r="A11" s="470" t="s">
        <v>5</v>
      </c>
      <c r="B11" s="471" t="s">
        <v>161</v>
      </c>
      <c r="C11" s="472">
        <v>1</v>
      </c>
      <c r="D11" s="472">
        <v>2</v>
      </c>
      <c r="E11" s="472">
        <v>3</v>
      </c>
      <c r="F11" s="472">
        <v>4</v>
      </c>
      <c r="G11" s="472">
        <v>5</v>
      </c>
      <c r="H11" s="472">
        <v>6</v>
      </c>
      <c r="I11" s="472">
        <v>7</v>
      </c>
      <c r="J11" s="472">
        <v>8</v>
      </c>
      <c r="K11" s="472">
        <v>9</v>
      </c>
      <c r="L11" s="472">
        <v>10</v>
      </c>
      <c r="M11" s="472">
        <v>11</v>
      </c>
      <c r="N11" s="472">
        <v>12</v>
      </c>
      <c r="O11" s="472">
        <v>13</v>
      </c>
      <c r="P11" s="472">
        <v>14</v>
      </c>
      <c r="Q11" s="472">
        <v>15</v>
      </c>
    </row>
    <row r="12" spans="1:17">
      <c r="A12" s="3" t="s">
        <v>151</v>
      </c>
      <c r="B12" s="322" t="s">
        <v>874</v>
      </c>
      <c r="C12" s="202">
        <f>SUM(C13:C16)</f>
        <v>0</v>
      </c>
      <c r="D12" s="202">
        <f>SUM(D13:D16)</f>
        <v>0</v>
      </c>
      <c r="E12" s="202">
        <f>SUM(E13:E16)</f>
        <v>0</v>
      </c>
      <c r="F12" s="538">
        <f>C12+D12-E12</f>
        <v>0</v>
      </c>
      <c r="G12" s="539">
        <f>SUM(G13:G16)</f>
        <v>0</v>
      </c>
      <c r="H12" s="539">
        <f>SUM(H13:H16)</f>
        <v>0</v>
      </c>
      <c r="I12" s="538">
        <f>F12+G12-H12</f>
        <v>0</v>
      </c>
      <c r="J12" s="539">
        <f>SUM(J13:J16)</f>
        <v>0</v>
      </c>
      <c r="K12" s="539">
        <f>SUM(K13:K16)</f>
        <v>0</v>
      </c>
      <c r="L12" s="539">
        <f>SUM(L13:L16)</f>
        <v>0</v>
      </c>
      <c r="M12" s="538">
        <f>J12+K12-L12</f>
        <v>0</v>
      </c>
      <c r="N12" s="539">
        <f>SUM(N13:N16)</f>
        <v>0</v>
      </c>
      <c r="O12" s="539">
        <f>SUM(O13:O16)</f>
        <v>0</v>
      </c>
      <c r="P12" s="538">
        <f>M12+N12-O12</f>
        <v>0</v>
      </c>
      <c r="Q12" s="538">
        <f>I12-P12</f>
        <v>0</v>
      </c>
    </row>
    <row r="13" spans="1:17">
      <c r="A13" s="79" t="s">
        <v>109</v>
      </c>
      <c r="B13" s="322" t="s">
        <v>875</v>
      </c>
      <c r="C13" s="190"/>
      <c r="D13" s="190"/>
      <c r="E13" s="190"/>
      <c r="F13" s="538">
        <f t="shared" ref="F13:F18" si="0">C13+D13-E13</f>
        <v>0</v>
      </c>
      <c r="G13" s="191"/>
      <c r="H13" s="191"/>
      <c r="I13" s="538">
        <f t="shared" ref="I13:I18" si="1">F13+G13-H13</f>
        <v>0</v>
      </c>
      <c r="J13" s="191"/>
      <c r="K13" s="191"/>
      <c r="L13" s="191"/>
      <c r="M13" s="538">
        <f t="shared" ref="M13:M18" si="2">J13+K13-L13</f>
        <v>0</v>
      </c>
      <c r="N13" s="191"/>
      <c r="O13" s="191"/>
      <c r="P13" s="538">
        <f t="shared" ref="P13:P18" si="3">M13+N13-O13</f>
        <v>0</v>
      </c>
      <c r="Q13" s="538">
        <f t="shared" ref="Q13:Q18" si="4">I13-P13</f>
        <v>0</v>
      </c>
    </row>
    <row r="14" spans="1:17">
      <c r="A14" s="150" t="s">
        <v>107</v>
      </c>
      <c r="B14" s="323" t="s">
        <v>876</v>
      </c>
      <c r="C14" s="190"/>
      <c r="D14" s="190"/>
      <c r="E14" s="190"/>
      <c r="F14" s="538">
        <f t="shared" si="0"/>
        <v>0</v>
      </c>
      <c r="G14" s="191"/>
      <c r="H14" s="191"/>
      <c r="I14" s="538">
        <f t="shared" si="1"/>
        <v>0</v>
      </c>
      <c r="J14" s="191"/>
      <c r="K14" s="191"/>
      <c r="L14" s="191"/>
      <c r="M14" s="538">
        <f t="shared" si="2"/>
        <v>0</v>
      </c>
      <c r="N14" s="191"/>
      <c r="O14" s="191"/>
      <c r="P14" s="538">
        <f t="shared" si="3"/>
        <v>0</v>
      </c>
      <c r="Q14" s="538">
        <f t="shared" si="4"/>
        <v>0</v>
      </c>
    </row>
    <row r="15" spans="1:17">
      <c r="A15" s="79" t="s">
        <v>110</v>
      </c>
      <c r="B15" s="322" t="s">
        <v>877</v>
      </c>
      <c r="C15" s="190"/>
      <c r="D15" s="190"/>
      <c r="E15" s="190"/>
      <c r="F15" s="538">
        <f t="shared" si="0"/>
        <v>0</v>
      </c>
      <c r="G15" s="191"/>
      <c r="H15" s="191"/>
      <c r="I15" s="538">
        <f t="shared" si="1"/>
        <v>0</v>
      </c>
      <c r="J15" s="191"/>
      <c r="K15" s="191"/>
      <c r="L15" s="191"/>
      <c r="M15" s="538">
        <f t="shared" si="2"/>
        <v>0</v>
      </c>
      <c r="N15" s="191"/>
      <c r="O15" s="191"/>
      <c r="P15" s="538">
        <f t="shared" si="3"/>
        <v>0</v>
      </c>
      <c r="Q15" s="538">
        <f t="shared" si="4"/>
        <v>0</v>
      </c>
    </row>
    <row r="16" spans="1:17">
      <c r="A16" s="79" t="s">
        <v>10</v>
      </c>
      <c r="B16" s="322" t="s">
        <v>878</v>
      </c>
      <c r="C16" s="190"/>
      <c r="D16" s="190"/>
      <c r="E16" s="190"/>
      <c r="F16" s="538">
        <f t="shared" si="0"/>
        <v>0</v>
      </c>
      <c r="G16" s="191"/>
      <c r="H16" s="191"/>
      <c r="I16" s="538">
        <f t="shared" si="1"/>
        <v>0</v>
      </c>
      <c r="J16" s="191"/>
      <c r="K16" s="191"/>
      <c r="L16" s="191"/>
      <c r="M16" s="538">
        <f t="shared" si="2"/>
        <v>0</v>
      </c>
      <c r="N16" s="191"/>
      <c r="O16" s="191"/>
      <c r="P16" s="538">
        <f t="shared" si="3"/>
        <v>0</v>
      </c>
      <c r="Q16" s="538">
        <f t="shared" si="4"/>
        <v>0</v>
      </c>
    </row>
    <row r="17" spans="1:17">
      <c r="A17" s="3" t="s">
        <v>152</v>
      </c>
      <c r="B17" s="322" t="s">
        <v>879</v>
      </c>
      <c r="C17" s="190"/>
      <c r="D17" s="190"/>
      <c r="E17" s="190"/>
      <c r="F17" s="538">
        <f t="shared" si="0"/>
        <v>0</v>
      </c>
      <c r="G17" s="191"/>
      <c r="H17" s="191"/>
      <c r="I17" s="538">
        <f t="shared" si="1"/>
        <v>0</v>
      </c>
      <c r="J17" s="191"/>
      <c r="K17" s="191"/>
      <c r="L17" s="191"/>
      <c r="M17" s="538">
        <f t="shared" si="2"/>
        <v>0</v>
      </c>
      <c r="N17" s="191"/>
      <c r="O17" s="191"/>
      <c r="P17" s="538">
        <f t="shared" si="3"/>
        <v>0</v>
      </c>
      <c r="Q17" s="538">
        <f t="shared" si="4"/>
        <v>0</v>
      </c>
    </row>
    <row r="18" spans="1:17">
      <c r="A18" s="5" t="s">
        <v>917</v>
      </c>
      <c r="B18" s="324" t="s">
        <v>880</v>
      </c>
      <c r="C18" s="540">
        <f>SUM(C12+C17)</f>
        <v>0</v>
      </c>
      <c r="D18" s="540">
        <f t="shared" ref="D18:O18" si="5">SUM(D12+D17)</f>
        <v>0</v>
      </c>
      <c r="E18" s="540">
        <f t="shared" si="5"/>
        <v>0</v>
      </c>
      <c r="F18" s="538">
        <f t="shared" si="0"/>
        <v>0</v>
      </c>
      <c r="G18" s="540">
        <f t="shared" si="5"/>
        <v>0</v>
      </c>
      <c r="H18" s="540">
        <f t="shared" si="5"/>
        <v>0</v>
      </c>
      <c r="I18" s="538">
        <f t="shared" si="1"/>
        <v>0</v>
      </c>
      <c r="J18" s="540">
        <f t="shared" si="5"/>
        <v>0</v>
      </c>
      <c r="K18" s="540">
        <f t="shared" si="5"/>
        <v>0</v>
      </c>
      <c r="L18" s="540">
        <f t="shared" si="5"/>
        <v>0</v>
      </c>
      <c r="M18" s="538">
        <f t="shared" si="2"/>
        <v>0</v>
      </c>
      <c r="N18" s="540">
        <f t="shared" si="5"/>
        <v>0</v>
      </c>
      <c r="O18" s="540">
        <f t="shared" si="5"/>
        <v>0</v>
      </c>
      <c r="P18" s="538">
        <f t="shared" si="3"/>
        <v>0</v>
      </c>
      <c r="Q18" s="538">
        <f t="shared" si="4"/>
        <v>0</v>
      </c>
    </row>
    <row r="19" spans="1:17">
      <c r="A19" s="6"/>
      <c r="B19" s="6"/>
      <c r="C19" s="151"/>
      <c r="D19" s="151"/>
      <c r="E19" s="151"/>
      <c r="F19" s="7"/>
      <c r="G19" s="152"/>
      <c r="H19" s="152"/>
      <c r="I19" s="7"/>
      <c r="J19" s="152"/>
      <c r="K19" s="152"/>
      <c r="L19" s="152"/>
      <c r="M19" s="7"/>
      <c r="N19" s="152"/>
      <c r="O19" s="152"/>
      <c r="P19" s="7"/>
      <c r="Q19" s="7"/>
    </row>
    <row r="20" spans="1:17">
      <c r="A20" s="11"/>
      <c r="C20" s="8"/>
      <c r="D20" s="8"/>
      <c r="E20" s="8"/>
      <c r="F20" s="7"/>
      <c r="G20" s="9"/>
      <c r="H20" s="9"/>
      <c r="I20" s="7"/>
      <c r="J20" s="9"/>
      <c r="K20" s="9"/>
      <c r="L20" s="9"/>
      <c r="M20" s="7"/>
      <c r="N20" s="9"/>
      <c r="O20" s="9"/>
      <c r="P20" s="7"/>
      <c r="Q20" s="7"/>
    </row>
    <row r="21" spans="1:17" s="11" customFormat="1"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7" s="11" customFormat="1"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 s="11" customFormat="1"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s="11" customFormat="1">
      <c r="C24" s="10"/>
      <c r="D24" s="12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s="11" customFormat="1"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s="11" customFormat="1">
      <c r="C26" s="152"/>
      <c r="D26" s="152"/>
      <c r="E26" s="152"/>
      <c r="F26" s="10"/>
      <c r="G26" s="152"/>
      <c r="H26" s="152"/>
      <c r="I26" s="10"/>
      <c r="J26" s="152"/>
      <c r="K26" s="152"/>
      <c r="L26" s="152"/>
      <c r="M26" s="10"/>
      <c r="N26" s="152"/>
      <c r="O26" s="152"/>
      <c r="P26" s="10"/>
      <c r="Q26" s="10"/>
    </row>
    <row r="27" spans="1:17" s="11" customFormat="1">
      <c r="A27" s="12"/>
      <c r="C27" s="152"/>
      <c r="D27" s="152"/>
      <c r="E27" s="152"/>
      <c r="F27" s="10"/>
      <c r="G27" s="152"/>
      <c r="H27" s="152"/>
      <c r="I27" s="10"/>
      <c r="J27" s="152"/>
      <c r="K27" s="152"/>
      <c r="L27" s="152"/>
      <c r="M27" s="10"/>
      <c r="N27" s="152"/>
      <c r="O27" s="152"/>
      <c r="P27" s="10"/>
      <c r="Q27" s="10"/>
    </row>
    <row r="28" spans="1:17" s="11" customFormat="1">
      <c r="A28" s="12"/>
      <c r="B28" s="12"/>
      <c r="C28" s="152"/>
      <c r="D28" s="152"/>
      <c r="E28" s="152"/>
      <c r="F28" s="10"/>
      <c r="G28" s="152"/>
      <c r="H28" s="152"/>
      <c r="I28" s="10"/>
      <c r="J28" s="152"/>
      <c r="K28" s="152"/>
      <c r="L28" s="152"/>
      <c r="M28" s="10"/>
      <c r="N28" s="152"/>
      <c r="O28" s="152"/>
      <c r="P28" s="10"/>
      <c r="Q28" s="10"/>
    </row>
    <row r="29" spans="1:17" s="11" customFormat="1">
      <c r="B29" s="12"/>
      <c r="C29" s="152"/>
      <c r="D29" s="152"/>
      <c r="E29" s="152"/>
      <c r="F29" s="10"/>
      <c r="G29" s="152"/>
      <c r="H29" s="152"/>
      <c r="I29" s="10"/>
      <c r="J29" s="152"/>
      <c r="K29" s="152"/>
      <c r="L29" s="152"/>
      <c r="M29" s="10"/>
      <c r="N29" s="152"/>
      <c r="O29" s="152"/>
      <c r="P29" s="10"/>
      <c r="Q29" s="10"/>
    </row>
    <row r="30" spans="1:17" s="11" customFormat="1">
      <c r="A30" s="13"/>
      <c r="C30" s="152"/>
      <c r="D30" s="152"/>
      <c r="E30" s="152"/>
      <c r="F30" s="10"/>
      <c r="G30" s="152"/>
      <c r="H30" s="152"/>
      <c r="I30" s="10"/>
      <c r="J30" s="152"/>
      <c r="K30" s="152"/>
      <c r="L30" s="152"/>
      <c r="M30" s="10"/>
      <c r="N30" s="152"/>
      <c r="O30" s="152"/>
      <c r="P30" s="10"/>
      <c r="Q30" s="10"/>
    </row>
    <row r="31" spans="1:17" s="11" customFormat="1">
      <c r="A31" s="12"/>
      <c r="B31" s="13"/>
      <c r="C31" s="152"/>
      <c r="D31" s="152"/>
      <c r="E31" s="152"/>
      <c r="F31" s="10"/>
      <c r="G31" s="152"/>
      <c r="H31" s="152"/>
      <c r="I31" s="10"/>
      <c r="J31" s="152"/>
      <c r="K31" s="152"/>
      <c r="L31" s="152"/>
      <c r="M31" s="10"/>
      <c r="N31" s="152"/>
      <c r="O31" s="152"/>
      <c r="P31" s="10"/>
      <c r="Q31" s="10"/>
    </row>
    <row r="32" spans="1:17" s="11" customFormat="1">
      <c r="A32" s="14"/>
      <c r="B32" s="12"/>
      <c r="C32" s="152"/>
      <c r="D32" s="152"/>
      <c r="E32" s="152"/>
      <c r="F32" s="10"/>
      <c r="G32" s="152"/>
      <c r="H32" s="152"/>
      <c r="I32" s="10"/>
      <c r="J32" s="152"/>
      <c r="K32" s="152"/>
      <c r="L32" s="152"/>
      <c r="M32" s="10"/>
      <c r="N32" s="152"/>
      <c r="O32" s="152"/>
      <c r="P32" s="10"/>
      <c r="Q32" s="10"/>
    </row>
    <row r="33" spans="1:17">
      <c r="A33" s="153"/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spans="1:17">
      <c r="B34" s="153"/>
      <c r="C34" s="151"/>
      <c r="D34" s="151"/>
      <c r="E34" s="151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</row>
    <row r="35" spans="1:17">
      <c r="O35" s="154"/>
      <c r="P35" s="154"/>
      <c r="Q35" s="154"/>
    </row>
    <row r="36" spans="1:17">
      <c r="A36" s="149"/>
    </row>
    <row r="37" spans="1:17">
      <c r="A37" s="153"/>
      <c r="B37" s="149"/>
    </row>
    <row r="38" spans="1:17">
      <c r="B38" s="153"/>
    </row>
  </sheetData>
  <sheetProtection password="CF35" sheet="1" insertRows="0" selectLockedCells="1"/>
  <mergeCells count="5">
    <mergeCell ref="I9:I10"/>
    <mergeCell ref="P9:P10"/>
    <mergeCell ref="Q9:Q10"/>
    <mergeCell ref="A9:A10"/>
    <mergeCell ref="B9:B10"/>
  </mergeCells>
  <phoneticPr fontId="11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6:E32 G26:H32 J26:L32 N26:O32 G18:H19 J18:L19 C18:E19 N18:O19" xr:uid="{C16DB1CE-9FBA-43A5-A28A-CAD3FDF14237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6692913385826772" header="0.31496062992125984" footer="0.31496062992125984"/>
  <pageSetup scale="62" orientation="landscape" horizontalDpi="300" verticalDpi="300" r:id="rId1"/>
  <headerFooter alignWithMargins="0">
    <oddFooter>&amp;RКИС-ННА, стр. &amp;P от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A2A46-BEC9-40CF-B474-C1CC56BF26A9}">
  <sheetPr codeName="Sheet6"/>
  <dimension ref="A1:O80"/>
  <sheetViews>
    <sheetView topLeftCell="A15" zoomScale="85" zoomScaleNormal="85" workbookViewId="0">
      <selection activeCell="D34" sqref="D34"/>
    </sheetView>
  </sheetViews>
  <sheetFormatPr defaultColWidth="9.140625" defaultRowHeight="15.75"/>
  <cols>
    <col min="1" max="1" width="56.28515625" style="37" customWidth="1"/>
    <col min="2" max="2" width="14.5703125" style="37" customWidth="1"/>
    <col min="3" max="3" width="16.85546875" style="37" customWidth="1"/>
    <col min="4" max="6" width="14.7109375" style="37" customWidth="1"/>
    <col min="7" max="16384" width="9.140625" style="37"/>
  </cols>
  <sheetData>
    <row r="1" spans="1:15" s="127" customFormat="1">
      <c r="A1" s="188"/>
      <c r="B1" s="188"/>
      <c r="C1" s="188"/>
      <c r="D1" s="188"/>
      <c r="E1" s="188"/>
      <c r="F1" s="113" t="s">
        <v>1448</v>
      </c>
      <c r="G1" s="37"/>
      <c r="H1" s="37"/>
      <c r="I1" s="37"/>
      <c r="J1" s="37"/>
      <c r="K1" s="37"/>
      <c r="L1" s="37"/>
      <c r="M1" s="37"/>
      <c r="N1" s="37"/>
      <c r="O1" s="37"/>
    </row>
    <row r="2" spans="1:15" ht="15" customHeight="1">
      <c r="A2" s="71" t="s">
        <v>252</v>
      </c>
      <c r="B2" s="75"/>
      <c r="C2" s="77"/>
      <c r="D2" s="74"/>
      <c r="E2" s="181"/>
      <c r="F2" s="181"/>
    </row>
    <row r="3" spans="1:15" ht="15" customHeight="1">
      <c r="A3" s="35" t="str">
        <f>CONCATENATE("на ",UPPER(dfName))</f>
        <v>на ИНВЕСТ КЛАСИК</v>
      </c>
      <c r="B3" s="75"/>
      <c r="C3" s="77"/>
      <c r="D3" s="74"/>
      <c r="E3" s="181"/>
      <c r="F3" s="181"/>
    </row>
    <row r="4" spans="1:15">
      <c r="A4" s="78" t="str">
        <f>CONCATENATE("към ",TEXT(EndDate,"dd.mm.yyyy")," г.")</f>
        <v>към 30.06.2026 г.</v>
      </c>
      <c r="B4" s="75"/>
      <c r="C4" s="77"/>
      <c r="D4" s="77"/>
      <c r="E4" s="181"/>
      <c r="F4" s="181"/>
    </row>
    <row r="5" spans="1:15">
      <c r="A5" s="116"/>
      <c r="B5" s="116"/>
      <c r="D5" s="66" t="s">
        <v>908</v>
      </c>
      <c r="E5" s="473" t="str">
        <f>ReportedCompletionDate</f>
        <v>27.07.2026</v>
      </c>
      <c r="F5" s="474"/>
    </row>
    <row r="6" spans="1:15">
      <c r="A6" s="116"/>
      <c r="B6" s="116"/>
      <c r="D6" s="431" t="s">
        <v>247</v>
      </c>
      <c r="E6" s="432" t="str">
        <f>authorName</f>
        <v>Ивелина Иванова</v>
      </c>
    </row>
    <row r="7" spans="1:15">
      <c r="C7" s="122"/>
      <c r="D7" s="431" t="s">
        <v>249</v>
      </c>
      <c r="E7" s="433" t="str">
        <f>udManager</f>
        <v>Александър Майстер и Стела Желева - Прокурист</v>
      </c>
      <c r="F7" s="475"/>
    </row>
    <row r="8" spans="1:15">
      <c r="A8" s="123" t="s">
        <v>65</v>
      </c>
      <c r="B8" s="123"/>
      <c r="F8" s="114" t="s">
        <v>1486</v>
      </c>
    </row>
    <row r="9" spans="1:15">
      <c r="A9" s="597" t="s">
        <v>66</v>
      </c>
      <c r="B9" s="597" t="s">
        <v>222</v>
      </c>
      <c r="C9" s="595" t="s">
        <v>67</v>
      </c>
      <c r="D9" s="592" t="s">
        <v>68</v>
      </c>
      <c r="E9" s="593"/>
      <c r="F9" s="594"/>
    </row>
    <row r="10" spans="1:15" ht="31.5">
      <c r="A10" s="597"/>
      <c r="B10" s="597" t="s">
        <v>222</v>
      </c>
      <c r="C10" s="596"/>
      <c r="D10" s="117" t="s">
        <v>253</v>
      </c>
      <c r="E10" s="117" t="s">
        <v>254</v>
      </c>
      <c r="F10" s="117" t="s">
        <v>69</v>
      </c>
    </row>
    <row r="11" spans="1:15" s="116" customFormat="1">
      <c r="A11" s="319" t="s">
        <v>5</v>
      </c>
      <c r="B11" s="319" t="s">
        <v>161</v>
      </c>
      <c r="C11" s="476">
        <v>1</v>
      </c>
      <c r="D11" s="476">
        <v>2</v>
      </c>
      <c r="E11" s="476">
        <v>3</v>
      </c>
      <c r="F11" s="319">
        <v>4</v>
      </c>
    </row>
    <row r="12" spans="1:15">
      <c r="A12" s="128" t="s">
        <v>84</v>
      </c>
      <c r="B12" s="65"/>
      <c r="C12" s="119" t="s">
        <v>64</v>
      </c>
      <c r="D12" s="119" t="s">
        <v>64</v>
      </c>
      <c r="E12" s="119" t="s">
        <v>64</v>
      </c>
      <c r="F12" s="109"/>
    </row>
    <row r="13" spans="1:15">
      <c r="A13" s="129" t="s">
        <v>153</v>
      </c>
      <c r="B13" s="325" t="s">
        <v>881</v>
      </c>
      <c r="C13" s="239">
        <f>SUM(D13:F13)</f>
        <v>0</v>
      </c>
      <c r="D13" s="200"/>
      <c r="E13" s="200"/>
      <c r="F13" s="242"/>
    </row>
    <row r="14" spans="1:15">
      <c r="A14" s="129" t="s">
        <v>154</v>
      </c>
      <c r="B14" s="325" t="s">
        <v>882</v>
      </c>
      <c r="C14" s="239">
        <f>SUM(D14:F14)</f>
        <v>0</v>
      </c>
      <c r="D14" s="200"/>
      <c r="E14" s="200"/>
      <c r="F14" s="242"/>
    </row>
    <row r="15" spans="1:15">
      <c r="A15" s="129" t="s">
        <v>155</v>
      </c>
      <c r="B15" s="325" t="s">
        <v>883</v>
      </c>
      <c r="C15" s="239">
        <f>SUM(D15:F15)</f>
        <v>0</v>
      </c>
      <c r="D15" s="200"/>
      <c r="E15" s="200"/>
      <c r="F15" s="242"/>
    </row>
    <row r="16" spans="1:15">
      <c r="A16" s="129" t="s">
        <v>156</v>
      </c>
      <c r="B16" s="325" t="s">
        <v>884</v>
      </c>
      <c r="C16" s="239">
        <f>SUM(C17:C19)</f>
        <v>0</v>
      </c>
      <c r="D16" s="239">
        <f>SUM(D17:D19)</f>
        <v>0</v>
      </c>
      <c r="E16" s="239">
        <f>SUM(E17:E19)</f>
        <v>0</v>
      </c>
      <c r="F16" s="239">
        <f>SUM(F17:F19)</f>
        <v>0</v>
      </c>
    </row>
    <row r="17" spans="1:6">
      <c r="A17" s="243" t="s">
        <v>95</v>
      </c>
      <c r="B17" s="325" t="s">
        <v>885</v>
      </c>
      <c r="C17" s="239">
        <f>SUM(D17:F17)</f>
        <v>0</v>
      </c>
      <c r="D17" s="200"/>
      <c r="E17" s="200"/>
      <c r="F17" s="242"/>
    </row>
    <row r="18" spans="1:6">
      <c r="A18" s="243" t="s">
        <v>103</v>
      </c>
      <c r="B18" s="325" t="s">
        <v>886</v>
      </c>
      <c r="C18" s="239">
        <f>SUM(D18:F18)</f>
        <v>0</v>
      </c>
      <c r="D18" s="200"/>
      <c r="E18" s="200"/>
      <c r="F18" s="242"/>
    </row>
    <row r="19" spans="1:6">
      <c r="A19" s="243" t="s">
        <v>10</v>
      </c>
      <c r="B19" s="325" t="s">
        <v>984</v>
      </c>
      <c r="C19" s="239">
        <f>SUM(D19:F19)</f>
        <v>0</v>
      </c>
      <c r="D19" s="200"/>
      <c r="E19" s="200"/>
      <c r="F19" s="242"/>
    </row>
    <row r="20" spans="1:6" ht="31.5">
      <c r="A20" s="129" t="s">
        <v>157</v>
      </c>
      <c r="B20" s="325" t="s">
        <v>887</v>
      </c>
      <c r="C20" s="239">
        <f>SUM(C21:C23)</f>
        <v>0</v>
      </c>
      <c r="D20" s="239">
        <f>SUM(D21:D23)</f>
        <v>0</v>
      </c>
      <c r="E20" s="239">
        <f>SUM(E21:E23)</f>
        <v>0</v>
      </c>
      <c r="F20" s="239">
        <f>SUM(F21:F23)</f>
        <v>0</v>
      </c>
    </row>
    <row r="21" spans="1:6">
      <c r="A21" s="243" t="s">
        <v>98</v>
      </c>
      <c r="B21" s="325" t="s">
        <v>888</v>
      </c>
      <c r="C21" s="239">
        <f>SUM(D21:F21)</f>
        <v>0</v>
      </c>
      <c r="D21" s="200"/>
      <c r="E21" s="200"/>
      <c r="F21" s="242"/>
    </row>
    <row r="22" spans="1:6">
      <c r="A22" s="243" t="s">
        <v>96</v>
      </c>
      <c r="B22" s="325" t="s">
        <v>889</v>
      </c>
      <c r="C22" s="239">
        <f>SUM(D22:F22)</f>
        <v>0</v>
      </c>
      <c r="D22" s="200"/>
      <c r="E22" s="200"/>
      <c r="F22" s="242"/>
    </row>
    <row r="23" spans="1:6">
      <c r="A23" s="243" t="s">
        <v>10</v>
      </c>
      <c r="B23" s="325" t="s">
        <v>890</v>
      </c>
      <c r="C23" s="239">
        <f>SUM(D23:F23)</f>
        <v>0</v>
      </c>
      <c r="D23" s="200"/>
      <c r="E23" s="200"/>
      <c r="F23" s="242"/>
    </row>
    <row r="24" spans="1:6">
      <c r="A24" s="129" t="s">
        <v>118</v>
      </c>
      <c r="B24" s="325" t="s">
        <v>891</v>
      </c>
      <c r="C24" s="239">
        <f>SUM(D24:F24)</f>
        <v>0</v>
      </c>
      <c r="D24" s="200"/>
      <c r="E24" s="200"/>
      <c r="F24" s="242"/>
    </row>
    <row r="25" spans="1:6">
      <c r="A25" s="128" t="s">
        <v>70</v>
      </c>
      <c r="B25" s="325" t="s">
        <v>892</v>
      </c>
      <c r="C25" s="239">
        <f>C13+C14+C15+C16+C20+C24</f>
        <v>0</v>
      </c>
      <c r="D25" s="239">
        <f>D13+D14+D15+D16+D20+D24</f>
        <v>0</v>
      </c>
      <c r="E25" s="239">
        <f>E13+E14+E15+E16+E20+E24</f>
        <v>0</v>
      </c>
      <c r="F25" s="239">
        <f>F13+F14+F15+F16+F20+F24</f>
        <v>0</v>
      </c>
    </row>
    <row r="26" spans="1:6">
      <c r="C26" s="480" t="s">
        <v>64</v>
      </c>
      <c r="D26" s="480" t="s">
        <v>64</v>
      </c>
      <c r="E26" s="480" t="s">
        <v>64</v>
      </c>
      <c r="F26" s="479"/>
    </row>
    <row r="27" spans="1:6">
      <c r="A27" s="123" t="s">
        <v>88</v>
      </c>
      <c r="B27" s="123"/>
      <c r="C27" s="479"/>
      <c r="D27" s="479"/>
      <c r="E27" s="479"/>
      <c r="F27" s="479"/>
    </row>
    <row r="28" spans="1:6">
      <c r="A28" s="597" t="s">
        <v>66</v>
      </c>
      <c r="B28" s="597" t="s">
        <v>222</v>
      </c>
      <c r="C28" s="599" t="s">
        <v>71</v>
      </c>
      <c r="D28" s="601" t="s">
        <v>72</v>
      </c>
      <c r="E28" s="602"/>
      <c r="F28" s="603"/>
    </row>
    <row r="29" spans="1:6" ht="31.5">
      <c r="A29" s="597"/>
      <c r="B29" s="597" t="s">
        <v>222</v>
      </c>
      <c r="C29" s="600"/>
      <c r="D29" s="481" t="s">
        <v>253</v>
      </c>
      <c r="E29" s="481" t="s">
        <v>909</v>
      </c>
      <c r="F29" s="481" t="s">
        <v>73</v>
      </c>
    </row>
    <row r="30" spans="1:6">
      <c r="A30" s="247" t="s">
        <v>5</v>
      </c>
      <c r="B30" s="247" t="s">
        <v>161</v>
      </c>
      <c r="C30" s="482">
        <v>1</v>
      </c>
      <c r="D30" s="482">
        <v>2</v>
      </c>
      <c r="E30" s="482">
        <v>3</v>
      </c>
      <c r="F30" s="482">
        <v>4</v>
      </c>
    </row>
    <row r="31" spans="1:6">
      <c r="A31" s="118" t="s">
        <v>85</v>
      </c>
      <c r="B31" s="65"/>
      <c r="C31" s="479"/>
      <c r="D31" s="483" t="s">
        <v>64</v>
      </c>
      <c r="E31" s="483" t="s">
        <v>64</v>
      </c>
      <c r="F31" s="483" t="s">
        <v>64</v>
      </c>
    </row>
    <row r="32" spans="1:6">
      <c r="A32" s="119" t="s">
        <v>86</v>
      </c>
      <c r="B32" s="325" t="s">
        <v>893</v>
      </c>
      <c r="C32" s="239">
        <f>SUM(D32:F32)</f>
        <v>0</v>
      </c>
      <c r="D32" s="200"/>
      <c r="E32" s="200"/>
      <c r="F32" s="242"/>
    </row>
    <row r="33" spans="1:6">
      <c r="A33" s="119" t="s">
        <v>905</v>
      </c>
      <c r="B33" s="325" t="s">
        <v>894</v>
      </c>
      <c r="C33" s="239">
        <f>SUM(C34:C36)</f>
        <v>0</v>
      </c>
      <c r="D33" s="239">
        <f>SUM(D34:D36)</f>
        <v>0</v>
      </c>
      <c r="E33" s="239">
        <f>SUM(E34:E36)</f>
        <v>0</v>
      </c>
      <c r="F33" s="239">
        <f>SUM(F34:F36)</f>
        <v>0</v>
      </c>
    </row>
    <row r="34" spans="1:6">
      <c r="A34" s="131" t="s">
        <v>158</v>
      </c>
      <c r="B34" s="325" t="s">
        <v>895</v>
      </c>
      <c r="C34" s="239">
        <f>SUM(D34:F34)</f>
        <v>0</v>
      </c>
      <c r="D34" s="200"/>
      <c r="E34" s="200"/>
      <c r="F34" s="242"/>
    </row>
    <row r="35" spans="1:6">
      <c r="A35" s="131" t="s">
        <v>97</v>
      </c>
      <c r="B35" s="325" t="s">
        <v>896</v>
      </c>
      <c r="C35" s="239">
        <f t="shared" ref="C35:C45" si="0">SUM(D35:F35)</f>
        <v>0</v>
      </c>
      <c r="D35" s="200"/>
      <c r="E35" s="200"/>
      <c r="F35" s="242"/>
    </row>
    <row r="36" spans="1:6">
      <c r="A36" s="131" t="s">
        <v>117</v>
      </c>
      <c r="B36" s="325" t="s">
        <v>897</v>
      </c>
      <c r="C36" s="239">
        <f t="shared" si="0"/>
        <v>0</v>
      </c>
      <c r="D36" s="200"/>
      <c r="E36" s="200"/>
      <c r="F36" s="242"/>
    </row>
    <row r="37" spans="1:6">
      <c r="A37" s="119" t="s">
        <v>119</v>
      </c>
      <c r="B37" s="325" t="s">
        <v>898</v>
      </c>
      <c r="C37" s="239">
        <f t="shared" si="0"/>
        <v>0</v>
      </c>
      <c r="D37" s="200"/>
      <c r="E37" s="200"/>
      <c r="F37" s="242"/>
    </row>
    <row r="38" spans="1:6">
      <c r="A38" s="119" t="s">
        <v>138</v>
      </c>
      <c r="B38" s="325" t="s">
        <v>899</v>
      </c>
      <c r="C38" s="239">
        <f t="shared" si="0"/>
        <v>0</v>
      </c>
      <c r="D38" s="200"/>
      <c r="E38" s="200"/>
      <c r="F38" s="242"/>
    </row>
    <row r="39" spans="1:6">
      <c r="A39" s="119" t="s">
        <v>101</v>
      </c>
      <c r="B39" s="325" t="s">
        <v>900</v>
      </c>
      <c r="C39" s="239">
        <f t="shared" si="0"/>
        <v>0</v>
      </c>
      <c r="D39" s="200"/>
      <c r="E39" s="200"/>
      <c r="F39" s="242"/>
    </row>
    <row r="40" spans="1:6">
      <c r="A40" s="119" t="s">
        <v>102</v>
      </c>
      <c r="B40" s="325" t="s">
        <v>901</v>
      </c>
      <c r="C40" s="239">
        <f t="shared" si="0"/>
        <v>0</v>
      </c>
      <c r="D40" s="200"/>
      <c r="E40" s="200"/>
      <c r="F40" s="242"/>
    </row>
    <row r="41" spans="1:6">
      <c r="A41" s="119" t="s">
        <v>985</v>
      </c>
      <c r="B41" s="325" t="s">
        <v>902</v>
      </c>
      <c r="C41" s="239">
        <f t="shared" si="0"/>
        <v>0</v>
      </c>
      <c r="D41" s="200"/>
      <c r="E41" s="200"/>
      <c r="F41" s="242"/>
    </row>
    <row r="42" spans="1:6" ht="31.5">
      <c r="A42" s="119" t="s">
        <v>986</v>
      </c>
      <c r="B42" s="325" t="s">
        <v>903</v>
      </c>
      <c r="C42" s="239">
        <f t="shared" si="0"/>
        <v>0</v>
      </c>
      <c r="D42" s="200"/>
      <c r="E42" s="200"/>
      <c r="F42" s="242"/>
    </row>
    <row r="43" spans="1:6" ht="31.5">
      <c r="A43" s="119" t="s">
        <v>141</v>
      </c>
      <c r="B43" s="325" t="s">
        <v>907</v>
      </c>
      <c r="C43" s="239">
        <f t="shared" si="0"/>
        <v>0</v>
      </c>
      <c r="D43" s="200"/>
      <c r="E43" s="200"/>
      <c r="F43" s="242"/>
    </row>
    <row r="44" spans="1:6" ht="31.5">
      <c r="A44" s="119" t="s">
        <v>987</v>
      </c>
      <c r="B44" s="325" t="s">
        <v>988</v>
      </c>
      <c r="C44" s="239">
        <f t="shared" si="0"/>
        <v>0</v>
      </c>
      <c r="D44" s="200"/>
      <c r="E44" s="200"/>
      <c r="F44" s="242"/>
    </row>
    <row r="45" spans="1:6" s="116" customFormat="1" ht="31.5">
      <c r="A45" s="131" t="s">
        <v>87</v>
      </c>
      <c r="B45" s="325" t="s">
        <v>989</v>
      </c>
      <c r="C45" s="239">
        <f t="shared" si="0"/>
        <v>0</v>
      </c>
      <c r="D45" s="200"/>
      <c r="E45" s="200"/>
      <c r="F45" s="242"/>
    </row>
    <row r="46" spans="1:6" s="116" customFormat="1">
      <c r="A46" s="118" t="s">
        <v>74</v>
      </c>
      <c r="B46" s="325" t="s">
        <v>904</v>
      </c>
      <c r="C46" s="239">
        <f>SUM(C32+C33+C37+C38+C39+C40+C41+C42+C43+C44)</f>
        <v>0</v>
      </c>
      <c r="D46" s="239">
        <f>SUM(D32+D33+D37+D38+D39+D40+D41+D42+D43+D44)</f>
        <v>0</v>
      </c>
      <c r="E46" s="239">
        <f>SUM(E32+E33+E37+E38+E39+E40+E41+E42+E43+E44)</f>
        <v>0</v>
      </c>
      <c r="F46" s="239">
        <f>SUM(F32+F33+F37+F38+F39+F40+F41+F42+F43+F44)</f>
        <v>0</v>
      </c>
    </row>
    <row r="47" spans="1:6">
      <c r="C47" s="122"/>
      <c r="D47" s="122"/>
      <c r="E47" s="122"/>
      <c r="F47" s="122"/>
    </row>
    <row r="48" spans="1:6">
      <c r="C48" s="132"/>
      <c r="D48" s="132"/>
      <c r="E48" s="111"/>
      <c r="F48" s="111"/>
    </row>
    <row r="49" spans="1:7">
      <c r="A49" s="598" t="s">
        <v>906</v>
      </c>
      <c r="B49" s="598"/>
      <c r="C49" s="598"/>
      <c r="D49" s="598"/>
      <c r="E49" s="598"/>
      <c r="F49" s="598"/>
      <c r="G49" s="133"/>
    </row>
    <row r="50" spans="1:7">
      <c r="C50" s="122"/>
      <c r="D50" s="122"/>
      <c r="E50" s="122"/>
      <c r="F50" s="122"/>
    </row>
    <row r="51" spans="1:7">
      <c r="C51" s="122" t="s">
        <v>64</v>
      </c>
      <c r="D51" s="122" t="s">
        <v>64</v>
      </c>
      <c r="E51" s="122" t="s">
        <v>64</v>
      </c>
      <c r="F51" s="122" t="s">
        <v>64</v>
      </c>
    </row>
    <row r="52" spans="1:7">
      <c r="C52" s="122" t="s">
        <v>64</v>
      </c>
      <c r="D52" s="122" t="s">
        <v>64</v>
      </c>
      <c r="E52" s="122" t="s">
        <v>64</v>
      </c>
      <c r="F52" s="122" t="s">
        <v>64</v>
      </c>
    </row>
    <row r="53" spans="1:7">
      <c r="C53" s="116"/>
      <c r="D53" s="122" t="s">
        <v>64</v>
      </c>
      <c r="E53" s="122" t="s">
        <v>64</v>
      </c>
      <c r="F53" s="122" t="s">
        <v>64</v>
      </c>
    </row>
    <row r="56" spans="1:7">
      <c r="A56" s="121"/>
      <c r="B56" s="121"/>
      <c r="C56" s="122"/>
      <c r="D56" s="122"/>
      <c r="E56" s="122"/>
      <c r="F56" s="122"/>
    </row>
    <row r="57" spans="1:7">
      <c r="A57" s="121"/>
      <c r="B57" s="121"/>
      <c r="C57" s="122"/>
      <c r="D57" s="122"/>
      <c r="E57" s="122"/>
      <c r="F57" s="122"/>
    </row>
    <row r="58" spans="1:7">
      <c r="A58" s="121"/>
      <c r="B58" s="121"/>
      <c r="C58" s="122"/>
      <c r="D58" s="122"/>
      <c r="E58" s="122"/>
      <c r="F58" s="122"/>
    </row>
    <row r="59" spans="1:7">
      <c r="A59" s="121"/>
      <c r="B59" s="121"/>
      <c r="C59" s="122"/>
      <c r="D59" s="122"/>
      <c r="E59" s="122"/>
      <c r="F59" s="122"/>
    </row>
    <row r="60" spans="1:7">
      <c r="A60" s="121"/>
      <c r="B60" s="121"/>
      <c r="C60" s="122"/>
      <c r="D60" s="122"/>
      <c r="E60" s="122"/>
      <c r="F60" s="122"/>
    </row>
    <row r="61" spans="1:7" s="116" customFormat="1">
      <c r="A61" s="121"/>
      <c r="B61" s="121"/>
      <c r="C61" s="122"/>
      <c r="D61" s="122"/>
      <c r="E61" s="122"/>
      <c r="F61" s="122"/>
    </row>
    <row r="62" spans="1:7">
      <c r="A62" s="121"/>
      <c r="B62" s="121"/>
      <c r="C62" s="122"/>
      <c r="D62" s="122"/>
      <c r="E62" s="122"/>
      <c r="F62" s="122"/>
    </row>
    <row r="63" spans="1:7">
      <c r="A63" s="122"/>
      <c r="B63" s="122"/>
      <c r="C63" s="122"/>
      <c r="D63" s="122"/>
      <c r="E63" s="122"/>
      <c r="F63" s="122"/>
    </row>
    <row r="64" spans="1:7">
      <c r="A64" s="121"/>
      <c r="B64" s="121"/>
      <c r="C64" s="122"/>
      <c r="D64" s="122"/>
      <c r="E64" s="122"/>
      <c r="F64" s="122"/>
    </row>
    <row r="65" spans="1:6">
      <c r="A65" s="122"/>
      <c r="B65" s="122"/>
      <c r="C65" s="122"/>
      <c r="D65" s="122"/>
      <c r="E65" s="122"/>
      <c r="F65" s="122"/>
    </row>
    <row r="66" spans="1:6">
      <c r="A66" s="123"/>
      <c r="B66" s="123"/>
      <c r="C66" s="116"/>
      <c r="D66" s="122"/>
      <c r="E66" s="122"/>
      <c r="F66" s="122"/>
    </row>
    <row r="67" spans="1:6">
      <c r="C67" s="591"/>
      <c r="D67" s="591"/>
      <c r="E67" s="591"/>
      <c r="F67" s="591"/>
    </row>
    <row r="68" spans="1:6" ht="26.25" customHeight="1">
      <c r="A68" s="589"/>
      <c r="B68" s="589"/>
      <c r="C68" s="590"/>
      <c r="D68" s="590"/>
      <c r="E68" s="590"/>
      <c r="F68" s="590"/>
    </row>
    <row r="69" spans="1:6" ht="13.5" customHeight="1"/>
    <row r="70" spans="1:6">
      <c r="A70" s="122"/>
      <c r="B70" s="122"/>
    </row>
    <row r="71" spans="1:6">
      <c r="A71" s="122"/>
      <c r="B71" s="122"/>
    </row>
    <row r="72" spans="1:6">
      <c r="A72" s="122"/>
      <c r="B72" s="122"/>
    </row>
    <row r="73" spans="1:6" ht="13.5" customHeight="1">
      <c r="A73" s="124"/>
      <c r="B73" s="124"/>
      <c r="C73" s="124"/>
      <c r="D73" s="134"/>
      <c r="E73" s="134"/>
      <c r="F73" s="126"/>
    </row>
    <row r="74" spans="1:6" s="135" customFormat="1" ht="35.25" customHeight="1">
      <c r="A74" s="125"/>
      <c r="B74" s="125"/>
      <c r="C74" s="125"/>
      <c r="D74" s="125"/>
      <c r="E74" s="125"/>
      <c r="F74" s="125"/>
    </row>
    <row r="75" spans="1:6" s="116" customFormat="1">
      <c r="A75" s="126"/>
      <c r="B75" s="126"/>
      <c r="C75" s="126"/>
      <c r="D75" s="126"/>
      <c r="E75" s="126"/>
      <c r="F75" s="126"/>
    </row>
    <row r="76" spans="1:6">
      <c r="A76" s="121"/>
      <c r="B76" s="121"/>
      <c r="C76" s="121"/>
      <c r="D76" s="121"/>
      <c r="E76" s="121"/>
      <c r="F76" s="121"/>
    </row>
    <row r="77" spans="1:6">
      <c r="A77" s="121"/>
      <c r="B77" s="121"/>
      <c r="C77" s="121"/>
      <c r="D77" s="121"/>
      <c r="E77" s="121"/>
      <c r="F77" s="121"/>
    </row>
    <row r="78" spans="1:6">
      <c r="A78" s="121"/>
      <c r="B78" s="121"/>
      <c r="C78" s="121"/>
      <c r="D78" s="121"/>
      <c r="E78" s="121"/>
      <c r="F78" s="121"/>
    </row>
    <row r="79" spans="1:6">
      <c r="A79" s="124"/>
      <c r="B79" s="124"/>
      <c r="C79" s="121"/>
      <c r="D79" s="121"/>
      <c r="E79" s="121"/>
      <c r="F79" s="121"/>
    </row>
    <row r="80" spans="1:6" ht="27" customHeight="1"/>
  </sheetData>
  <sheetProtection password="CF35" sheet="1" insertRows="0" selectLockedCells="1"/>
  <mergeCells count="12">
    <mergeCell ref="A68:F68"/>
    <mergeCell ref="C67:D67"/>
    <mergeCell ref="E67:F67"/>
    <mergeCell ref="D9:F9"/>
    <mergeCell ref="C9:C10"/>
    <mergeCell ref="B9:B10"/>
    <mergeCell ref="A49:F49"/>
    <mergeCell ref="C28:C29"/>
    <mergeCell ref="A28:A29"/>
    <mergeCell ref="B28:B29"/>
    <mergeCell ref="A9:A10"/>
    <mergeCell ref="D28:F28"/>
  </mergeCells>
  <phoneticPr fontId="11" type="noConversion"/>
  <printOptions horizontalCentered="1" verticalCentered="1"/>
  <pageMargins left="0.59055118110236227" right="0.59055118110236227" top="0.78740157480314965" bottom="0.78740157480314965" header="0.39370078740157483" footer="0.39370078740157483"/>
  <pageSetup paperSize="9" scale="65" orientation="portrait" horizontalDpi="300" verticalDpi="300" r:id="rId1"/>
  <headerFooter alignWithMargins="0">
    <oddFooter>&amp;RКИС-ВЗ, стр. &amp;P от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5003E-029C-4255-9C48-7B7E81150C9C}">
  <sheetPr codeName="Sheet11"/>
  <dimension ref="A1:AA270"/>
  <sheetViews>
    <sheetView topLeftCell="D1" zoomScale="80" zoomScaleNormal="80" workbookViewId="0">
      <pane ySplit="10" topLeftCell="A11" activePane="bottomLeft" state="frozen"/>
      <selection activeCell="D1" sqref="D1"/>
      <selection pane="bottomLeft" activeCell="D12" sqref="D12"/>
    </sheetView>
  </sheetViews>
  <sheetFormatPr defaultColWidth="9.140625" defaultRowHeight="15.75"/>
  <cols>
    <col min="1" max="3" width="19.7109375" style="54" hidden="1" customWidth="1"/>
    <col min="4" max="4" width="5.7109375" style="37" customWidth="1"/>
    <col min="5" max="5" width="46.7109375" style="37" customWidth="1"/>
    <col min="6" max="6" width="20.7109375" style="37" customWidth="1"/>
    <col min="7" max="7" width="9.140625" style="37"/>
    <col min="8" max="8" width="5.85546875" style="37" customWidth="1"/>
    <col min="9" max="9" width="12.7109375" style="37" customWidth="1"/>
    <col min="10" max="10" width="19.5703125" style="37" customWidth="1"/>
    <col min="11" max="11" width="10.7109375" style="37" customWidth="1"/>
    <col min="12" max="12" width="7.7109375" style="37" customWidth="1"/>
    <col min="13" max="13" width="10.140625" style="37" customWidth="1"/>
    <col min="14" max="14" width="12.42578125" style="37" bestFit="1" customWidth="1"/>
    <col min="15" max="15" width="8.140625" style="37" bestFit="1" customWidth="1"/>
    <col min="16" max="16" width="12.42578125" style="37" bestFit="1" customWidth="1"/>
    <col min="17" max="17" width="12" style="37" bestFit="1" customWidth="1"/>
    <col min="18" max="18" width="10" style="37" customWidth="1"/>
    <col min="19" max="19" width="12.7109375" style="37" customWidth="1"/>
    <col min="20" max="20" width="15.140625" style="37" customWidth="1"/>
    <col min="21" max="21" width="13.7109375" style="37" customWidth="1"/>
    <col min="22" max="22" width="18.85546875" style="37" customWidth="1"/>
    <col min="23" max="23" width="14.85546875" style="37" customWidth="1"/>
    <col min="24" max="24" width="14.7109375" style="37" customWidth="1"/>
    <col min="25" max="16384" width="9.140625" style="37"/>
  </cols>
  <sheetData>
    <row r="1" spans="1:27" s="54" customFormat="1" ht="15.75" customHeight="1">
      <c r="X1" s="55" t="s">
        <v>1449</v>
      </c>
      <c r="AA1" s="55"/>
    </row>
    <row r="2" spans="1:27" s="54" customFormat="1">
      <c r="A2" s="61"/>
      <c r="B2" s="61"/>
      <c r="C2" s="61"/>
      <c r="D2" s="35" t="s">
        <v>255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56"/>
      <c r="V2" s="58"/>
      <c r="W2" s="58"/>
      <c r="X2" s="58"/>
      <c r="Y2" s="36"/>
      <c r="Z2" s="57"/>
      <c r="AA2" s="57"/>
    </row>
    <row r="3" spans="1:27" s="54" customFormat="1">
      <c r="A3" s="61"/>
      <c r="B3" s="61"/>
      <c r="C3" s="61"/>
      <c r="D3" s="35" t="str">
        <f>CONCATENATE("на ",UPPER(dfName))</f>
        <v>на ИНВЕСТ КЛАСИК</v>
      </c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56"/>
      <c r="V3" s="58"/>
      <c r="W3" s="58"/>
      <c r="X3" s="58"/>
      <c r="Y3" s="58"/>
      <c r="Z3" s="59"/>
      <c r="AA3" s="59"/>
    </row>
    <row r="4" spans="1:27" s="54" customFormat="1" ht="15.75" customHeight="1">
      <c r="A4" s="61"/>
      <c r="B4" s="61"/>
      <c r="C4" s="61"/>
      <c r="D4" s="35" t="str">
        <f>CONCATENATE("към ",TEXT(EndDate,"dd.mm.yyyy")," г.")</f>
        <v>към 30.06.2026 г.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66" t="s">
        <v>908</v>
      </c>
      <c r="W4" s="184" t="str">
        <f>ReportedCompletionDate</f>
        <v>27.07.2026</v>
      </c>
      <c r="X4" s="58"/>
      <c r="Y4" s="36"/>
      <c r="Z4" s="57"/>
      <c r="AA4" s="57"/>
    </row>
    <row r="5" spans="1:27" s="54" customFormat="1"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66" t="s">
        <v>247</v>
      </c>
      <c r="W5" s="59" t="str">
        <f>authorName</f>
        <v>Ивелина Иванова</v>
      </c>
      <c r="X5" s="58"/>
      <c r="AA5" s="57"/>
    </row>
    <row r="6" spans="1:27" s="54" customFormat="1">
      <c r="D6" s="60"/>
      <c r="E6" s="477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1"/>
      <c r="U6" s="36"/>
      <c r="V6" s="66" t="s">
        <v>249</v>
      </c>
      <c r="W6" s="62" t="str">
        <f>udManager</f>
        <v>Александър Майстер и Стела Желева - Прокурист</v>
      </c>
      <c r="X6" s="60"/>
      <c r="Y6" s="60"/>
      <c r="Z6" s="62"/>
      <c r="AA6" s="62"/>
    </row>
    <row r="7" spans="1:27" s="54" customFormat="1"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1"/>
      <c r="U7" s="63"/>
      <c r="V7" s="63"/>
      <c r="W7" s="60"/>
      <c r="X7" s="60"/>
      <c r="Y7" s="60"/>
      <c r="Z7" s="57"/>
    </row>
    <row r="8" spans="1:27" ht="30" customHeight="1">
      <c r="D8" s="605" t="s">
        <v>256</v>
      </c>
      <c r="E8" s="613" t="s">
        <v>257</v>
      </c>
      <c r="F8" s="614"/>
      <c r="G8" s="614"/>
      <c r="H8" s="614"/>
      <c r="I8" s="614"/>
      <c r="J8" s="614"/>
      <c r="K8" s="614"/>
      <c r="L8" s="614"/>
      <c r="M8" s="615"/>
      <c r="N8" s="607" t="s">
        <v>873</v>
      </c>
      <c r="O8" s="607" t="s">
        <v>775</v>
      </c>
      <c r="P8" s="608" t="s">
        <v>771</v>
      </c>
      <c r="Q8" s="609"/>
      <c r="R8" s="609"/>
      <c r="S8" s="609"/>
      <c r="T8" s="609"/>
      <c r="U8" s="610"/>
      <c r="V8" s="611" t="s">
        <v>772</v>
      </c>
      <c r="W8" s="607" t="s">
        <v>1493</v>
      </c>
      <c r="X8" s="607" t="s">
        <v>760</v>
      </c>
    </row>
    <row r="9" spans="1:27" ht="104.25" customHeight="1">
      <c r="D9" s="606"/>
      <c r="E9" s="39" t="s">
        <v>258</v>
      </c>
      <c r="F9" s="40" t="s">
        <v>120</v>
      </c>
      <c r="G9" s="67" t="s">
        <v>1338</v>
      </c>
      <c r="H9" s="68" t="s">
        <v>259</v>
      </c>
      <c r="I9" s="39" t="s">
        <v>990</v>
      </c>
      <c r="J9" s="39" t="s">
        <v>1456</v>
      </c>
      <c r="K9" s="67" t="s">
        <v>1457</v>
      </c>
      <c r="L9" s="67" t="s">
        <v>1458</v>
      </c>
      <c r="M9" s="67" t="s">
        <v>1459</v>
      </c>
      <c r="N9" s="607"/>
      <c r="O9" s="607"/>
      <c r="P9" s="38" t="s">
        <v>1487</v>
      </c>
      <c r="Q9" s="38" t="s">
        <v>1488</v>
      </c>
      <c r="R9" s="38" t="s">
        <v>104</v>
      </c>
      <c r="S9" s="38" t="s">
        <v>105</v>
      </c>
      <c r="T9" s="38" t="s">
        <v>1489</v>
      </c>
      <c r="U9" s="38" t="s">
        <v>1490</v>
      </c>
      <c r="V9" s="612"/>
      <c r="W9" s="607"/>
      <c r="X9" s="607"/>
    </row>
    <row r="10" spans="1:27">
      <c r="A10" s="64" t="s">
        <v>779</v>
      </c>
      <c r="B10" s="64" t="s">
        <v>780</v>
      </c>
      <c r="C10" s="64" t="s">
        <v>781</v>
      </c>
      <c r="D10" s="40">
        <v>1</v>
      </c>
      <c r="E10" s="40">
        <v>2</v>
      </c>
      <c r="F10" s="40">
        <v>3</v>
      </c>
      <c r="G10" s="40">
        <v>4</v>
      </c>
      <c r="H10" s="40">
        <v>5</v>
      </c>
      <c r="I10" s="40">
        <v>6</v>
      </c>
      <c r="J10" s="40">
        <v>7</v>
      </c>
      <c r="K10" s="40">
        <v>8</v>
      </c>
      <c r="L10" s="40">
        <v>9</v>
      </c>
      <c r="M10" s="40">
        <v>10</v>
      </c>
      <c r="N10" s="40">
        <v>11</v>
      </c>
      <c r="O10" s="40">
        <v>12</v>
      </c>
      <c r="P10" s="40">
        <v>13</v>
      </c>
      <c r="Q10" s="40">
        <v>14</v>
      </c>
      <c r="R10" s="40">
        <v>15</v>
      </c>
      <c r="S10" s="40">
        <v>16</v>
      </c>
      <c r="T10" s="40">
        <v>17</v>
      </c>
      <c r="U10" s="40">
        <v>18</v>
      </c>
      <c r="V10" s="40">
        <v>19</v>
      </c>
      <c r="W10" s="40">
        <v>20</v>
      </c>
      <c r="X10" s="40">
        <v>21</v>
      </c>
    </row>
    <row r="11" spans="1:27">
      <c r="A11" s="64"/>
      <c r="B11" s="64"/>
      <c r="C11" s="64"/>
      <c r="D11" s="543"/>
      <c r="E11" s="543" t="s">
        <v>1463</v>
      </c>
      <c r="F11" s="543"/>
      <c r="G11" s="543"/>
      <c r="H11" s="543"/>
      <c r="I11" s="543"/>
      <c r="J11" s="543"/>
      <c r="K11" s="543"/>
      <c r="L11" s="543"/>
      <c r="M11" s="543"/>
      <c r="N11" s="543"/>
      <c r="O11" s="543"/>
      <c r="P11" s="543"/>
      <c r="Q11" s="543"/>
      <c r="R11" s="543"/>
      <c r="S11" s="543"/>
      <c r="T11" s="543"/>
      <c r="U11" s="543"/>
      <c r="V11" s="543"/>
      <c r="W11" s="543"/>
      <c r="X11" s="543"/>
    </row>
    <row r="12" spans="1:27">
      <c r="A12" s="54" t="str">
        <f>IF(ISBLANK(E12),"",dfName)</f>
        <v/>
      </c>
      <c r="B12" s="54" t="str">
        <f>IF(ISBLANK(E12),"",dfRG)</f>
        <v/>
      </c>
      <c r="C12" s="54" t="str">
        <f>IF(ISBLANK(E12),"",EndDate)</f>
        <v/>
      </c>
      <c r="D12" s="46">
        <v>1</v>
      </c>
      <c r="E12" s="46"/>
      <c r="F12" s="46"/>
      <c r="G12" s="47"/>
      <c r="H12" s="47"/>
      <c r="I12" s="502"/>
      <c r="J12" s="47"/>
      <c r="K12" s="47"/>
      <c r="L12" s="47"/>
      <c r="M12" s="47"/>
      <c r="N12" s="253"/>
      <c r="O12" s="503"/>
      <c r="P12" s="253"/>
      <c r="Q12" s="253"/>
      <c r="R12" s="69"/>
      <c r="S12" s="48"/>
      <c r="T12" s="48"/>
      <c r="U12" s="48"/>
      <c r="V12" s="261"/>
      <c r="W12" s="261"/>
      <c r="X12" s="52"/>
    </row>
    <row r="13" spans="1:27">
      <c r="A13" s="54" t="str">
        <f>IF(ISBLANK(E13),"",dfName)</f>
        <v/>
      </c>
      <c r="B13" s="54" t="str">
        <f>IF(ISBLANK(E13),"",dfRG)</f>
        <v/>
      </c>
      <c r="C13" s="54" t="str">
        <f>IF(ISBLANK(E13),"",EndDate)</f>
        <v/>
      </c>
      <c r="D13" s="49">
        <v>2</v>
      </c>
      <c r="E13" s="49"/>
      <c r="F13" s="49"/>
      <c r="G13" s="50"/>
      <c r="H13" s="50"/>
      <c r="I13" s="50"/>
      <c r="J13" s="50"/>
      <c r="K13" s="50"/>
      <c r="L13" s="50"/>
      <c r="M13" s="50"/>
      <c r="N13" s="254"/>
      <c r="O13" s="51"/>
      <c r="P13" s="254"/>
      <c r="Q13" s="254"/>
      <c r="R13" s="248"/>
      <c r="S13" s="41"/>
      <c r="T13" s="41"/>
      <c r="U13" s="41"/>
      <c r="V13" s="262"/>
      <c r="W13" s="262"/>
      <c r="X13" s="53"/>
    </row>
    <row r="14" spans="1:27">
      <c r="A14" s="54" t="str">
        <f t="shared" ref="A14:A77" si="0">IF(ISBLANK(E14),"",dfName)</f>
        <v/>
      </c>
      <c r="B14" s="54" t="str">
        <f t="shared" ref="B14:B77" si="1">IF(ISBLANK(E14),"",dfRG)</f>
        <v/>
      </c>
      <c r="C14" s="54" t="str">
        <f t="shared" ref="C14:C77" si="2">IF(ISBLANK(E14),"",EndDate)</f>
        <v/>
      </c>
      <c r="D14" s="49">
        <v>3</v>
      </c>
      <c r="E14" s="49"/>
      <c r="F14" s="49"/>
      <c r="G14" s="50"/>
      <c r="H14" s="50"/>
      <c r="I14" s="50"/>
      <c r="J14" s="50"/>
      <c r="K14" s="50"/>
      <c r="L14" s="50"/>
      <c r="M14" s="50"/>
      <c r="N14" s="254"/>
      <c r="O14" s="51"/>
      <c r="P14" s="254"/>
      <c r="Q14" s="254"/>
      <c r="R14" s="248"/>
      <c r="S14" s="41"/>
      <c r="T14" s="41"/>
      <c r="U14" s="41"/>
      <c r="V14" s="262"/>
      <c r="W14" s="262"/>
      <c r="X14" s="53"/>
    </row>
    <row r="15" spans="1:27">
      <c r="A15" s="54" t="str">
        <f t="shared" si="0"/>
        <v/>
      </c>
      <c r="B15" s="54" t="str">
        <f t="shared" si="1"/>
        <v/>
      </c>
      <c r="C15" s="54" t="str">
        <f t="shared" si="2"/>
        <v/>
      </c>
      <c r="D15" s="49">
        <v>4</v>
      </c>
      <c r="E15" s="49"/>
      <c r="F15" s="49"/>
      <c r="G15" s="50"/>
      <c r="H15" s="50"/>
      <c r="I15" s="50"/>
      <c r="J15" s="50"/>
      <c r="K15" s="50"/>
      <c r="L15" s="50"/>
      <c r="M15" s="50"/>
      <c r="N15" s="254"/>
      <c r="O15" s="51"/>
      <c r="P15" s="254"/>
      <c r="Q15" s="254"/>
      <c r="R15" s="248"/>
      <c r="S15" s="41"/>
      <c r="T15" s="41"/>
      <c r="U15" s="41"/>
      <c r="V15" s="262"/>
      <c r="W15" s="262"/>
      <c r="X15" s="53"/>
    </row>
    <row r="16" spans="1:27">
      <c r="A16" s="54" t="str">
        <f t="shared" si="0"/>
        <v/>
      </c>
      <c r="B16" s="54" t="str">
        <f t="shared" si="1"/>
        <v/>
      </c>
      <c r="C16" s="54" t="str">
        <f t="shared" si="2"/>
        <v/>
      </c>
      <c r="D16" s="49">
        <v>5</v>
      </c>
      <c r="E16" s="49"/>
      <c r="F16" s="49"/>
      <c r="G16" s="50"/>
      <c r="H16" s="50"/>
      <c r="I16" s="50"/>
      <c r="J16" s="50"/>
      <c r="K16" s="50"/>
      <c r="L16" s="50"/>
      <c r="M16" s="50"/>
      <c r="N16" s="254"/>
      <c r="O16" s="51"/>
      <c r="P16" s="254"/>
      <c r="Q16" s="254"/>
      <c r="R16" s="248"/>
      <c r="S16" s="41"/>
      <c r="T16" s="41"/>
      <c r="U16" s="41"/>
      <c r="V16" s="262"/>
      <c r="W16" s="262"/>
      <c r="X16" s="53"/>
    </row>
    <row r="17" spans="1:24">
      <c r="A17" s="54" t="str">
        <f t="shared" si="0"/>
        <v/>
      </c>
      <c r="B17" s="54" t="str">
        <f t="shared" si="1"/>
        <v/>
      </c>
      <c r="C17" s="54" t="str">
        <f t="shared" si="2"/>
        <v/>
      </c>
      <c r="D17" s="49">
        <v>6</v>
      </c>
      <c r="E17" s="49"/>
      <c r="F17" s="49"/>
      <c r="G17" s="50"/>
      <c r="H17" s="50"/>
      <c r="I17" s="50"/>
      <c r="J17" s="50"/>
      <c r="K17" s="50"/>
      <c r="L17" s="50"/>
      <c r="M17" s="50"/>
      <c r="N17" s="254"/>
      <c r="O17" s="51"/>
      <c r="P17" s="254"/>
      <c r="Q17" s="254"/>
      <c r="R17" s="248"/>
      <c r="S17" s="41"/>
      <c r="T17" s="41"/>
      <c r="U17" s="41"/>
      <c r="V17" s="262"/>
      <c r="W17" s="262"/>
      <c r="X17" s="53"/>
    </row>
    <row r="18" spans="1:24">
      <c r="A18" s="54" t="str">
        <f t="shared" si="0"/>
        <v/>
      </c>
      <c r="B18" s="54" t="str">
        <f t="shared" si="1"/>
        <v/>
      </c>
      <c r="C18" s="54" t="str">
        <f t="shared" si="2"/>
        <v/>
      </c>
      <c r="D18" s="49">
        <v>7</v>
      </c>
      <c r="E18" s="49"/>
      <c r="F18" s="49"/>
      <c r="G18" s="50"/>
      <c r="H18" s="50"/>
      <c r="I18" s="50"/>
      <c r="J18" s="50"/>
      <c r="K18" s="50"/>
      <c r="L18" s="50"/>
      <c r="M18" s="50"/>
      <c r="N18" s="254"/>
      <c r="O18" s="51"/>
      <c r="P18" s="254"/>
      <c r="Q18" s="254"/>
      <c r="R18" s="248"/>
      <c r="S18" s="41"/>
      <c r="T18" s="41"/>
      <c r="U18" s="41"/>
      <c r="V18" s="262"/>
      <c r="W18" s="262"/>
      <c r="X18" s="53"/>
    </row>
    <row r="19" spans="1:24">
      <c r="A19" s="54" t="str">
        <f t="shared" si="0"/>
        <v/>
      </c>
      <c r="B19" s="54" t="str">
        <f t="shared" si="1"/>
        <v/>
      </c>
      <c r="C19" s="54" t="str">
        <f t="shared" si="2"/>
        <v/>
      </c>
      <c r="D19" s="49">
        <v>8</v>
      </c>
      <c r="E19" s="49"/>
      <c r="F19" s="49"/>
      <c r="G19" s="50"/>
      <c r="H19" s="50"/>
      <c r="I19" s="50"/>
      <c r="J19" s="50"/>
      <c r="K19" s="50"/>
      <c r="L19" s="50"/>
      <c r="M19" s="50"/>
      <c r="N19" s="254"/>
      <c r="O19" s="51"/>
      <c r="P19" s="254"/>
      <c r="Q19" s="254"/>
      <c r="R19" s="248"/>
      <c r="S19" s="41"/>
      <c r="T19" s="41"/>
      <c r="U19" s="41"/>
      <c r="V19" s="262"/>
      <c r="W19" s="262"/>
      <c r="X19" s="53"/>
    </row>
    <row r="20" spans="1:24">
      <c r="A20" s="54" t="str">
        <f t="shared" si="0"/>
        <v/>
      </c>
      <c r="B20" s="54" t="str">
        <f t="shared" si="1"/>
        <v/>
      </c>
      <c r="C20" s="54" t="str">
        <f t="shared" si="2"/>
        <v/>
      </c>
      <c r="D20" s="49">
        <v>9</v>
      </c>
      <c r="E20" s="49"/>
      <c r="F20" s="49"/>
      <c r="G20" s="50"/>
      <c r="H20" s="50"/>
      <c r="I20" s="50"/>
      <c r="J20" s="50"/>
      <c r="K20" s="50"/>
      <c r="L20" s="50"/>
      <c r="M20" s="50"/>
      <c r="N20" s="254"/>
      <c r="O20" s="51"/>
      <c r="P20" s="254"/>
      <c r="Q20" s="254"/>
      <c r="R20" s="248"/>
      <c r="S20" s="41"/>
      <c r="T20" s="41"/>
      <c r="U20" s="41"/>
      <c r="V20" s="262"/>
      <c r="W20" s="262"/>
      <c r="X20" s="53"/>
    </row>
    <row r="21" spans="1:24">
      <c r="A21" s="54" t="str">
        <f t="shared" si="0"/>
        <v/>
      </c>
      <c r="B21" s="54" t="str">
        <f t="shared" si="1"/>
        <v/>
      </c>
      <c r="C21" s="54" t="str">
        <f t="shared" si="2"/>
        <v/>
      </c>
      <c r="D21" s="49">
        <v>10</v>
      </c>
      <c r="E21" s="49"/>
      <c r="F21" s="49"/>
      <c r="G21" s="50"/>
      <c r="H21" s="50"/>
      <c r="I21" s="50"/>
      <c r="J21" s="50"/>
      <c r="K21" s="50"/>
      <c r="L21" s="50"/>
      <c r="M21" s="50"/>
      <c r="N21" s="254"/>
      <c r="O21" s="51"/>
      <c r="P21" s="254"/>
      <c r="Q21" s="254"/>
      <c r="R21" s="248"/>
      <c r="S21" s="41"/>
      <c r="T21" s="41"/>
      <c r="U21" s="41"/>
      <c r="V21" s="262"/>
      <c r="W21" s="262"/>
      <c r="X21" s="53"/>
    </row>
    <row r="22" spans="1:24">
      <c r="A22" s="54" t="str">
        <f t="shared" si="0"/>
        <v/>
      </c>
      <c r="B22" s="54" t="str">
        <f t="shared" si="1"/>
        <v/>
      </c>
      <c r="C22" s="54" t="str">
        <f t="shared" si="2"/>
        <v/>
      </c>
      <c r="D22" s="49">
        <v>11</v>
      </c>
      <c r="E22" s="49"/>
      <c r="F22" s="49"/>
      <c r="G22" s="50"/>
      <c r="H22" s="50"/>
      <c r="I22" s="50"/>
      <c r="J22" s="50"/>
      <c r="K22" s="50"/>
      <c r="L22" s="50"/>
      <c r="M22" s="50"/>
      <c r="N22" s="254"/>
      <c r="O22" s="51"/>
      <c r="P22" s="254"/>
      <c r="Q22" s="254"/>
      <c r="R22" s="248"/>
      <c r="S22" s="41"/>
      <c r="T22" s="41"/>
      <c r="U22" s="41"/>
      <c r="V22" s="262"/>
      <c r="W22" s="262"/>
      <c r="X22" s="53"/>
    </row>
    <row r="23" spans="1:24">
      <c r="A23" s="54" t="str">
        <f t="shared" si="0"/>
        <v/>
      </c>
      <c r="B23" s="54" t="str">
        <f t="shared" si="1"/>
        <v/>
      </c>
      <c r="C23" s="54" t="str">
        <f t="shared" si="2"/>
        <v/>
      </c>
      <c r="D23" s="49">
        <v>12</v>
      </c>
      <c r="E23" s="49"/>
      <c r="F23" s="49"/>
      <c r="G23" s="50"/>
      <c r="H23" s="50"/>
      <c r="I23" s="50"/>
      <c r="J23" s="50"/>
      <c r="K23" s="50"/>
      <c r="L23" s="50"/>
      <c r="M23" s="50"/>
      <c r="N23" s="254"/>
      <c r="O23" s="51"/>
      <c r="P23" s="254"/>
      <c r="Q23" s="254"/>
      <c r="R23" s="248"/>
      <c r="S23" s="41"/>
      <c r="T23" s="41"/>
      <c r="U23" s="41"/>
      <c r="V23" s="262"/>
      <c r="W23" s="262"/>
      <c r="X23" s="53"/>
    </row>
    <row r="24" spans="1:24">
      <c r="A24" s="54" t="str">
        <f t="shared" si="0"/>
        <v/>
      </c>
      <c r="B24" s="54" t="str">
        <f t="shared" si="1"/>
        <v/>
      </c>
      <c r="C24" s="54" t="str">
        <f t="shared" si="2"/>
        <v/>
      </c>
      <c r="D24" s="49">
        <v>13</v>
      </c>
      <c r="E24" s="49"/>
      <c r="F24" s="49"/>
      <c r="G24" s="50"/>
      <c r="H24" s="50"/>
      <c r="I24" s="50"/>
      <c r="J24" s="50"/>
      <c r="K24" s="50"/>
      <c r="L24" s="50"/>
      <c r="M24" s="50"/>
      <c r="N24" s="254"/>
      <c r="O24" s="51"/>
      <c r="P24" s="254"/>
      <c r="Q24" s="254"/>
      <c r="R24" s="248"/>
      <c r="S24" s="41"/>
      <c r="T24" s="41"/>
      <c r="U24" s="41"/>
      <c r="V24" s="262"/>
      <c r="W24" s="262"/>
      <c r="X24" s="53"/>
    </row>
    <row r="25" spans="1:24">
      <c r="A25" s="54" t="str">
        <f t="shared" si="0"/>
        <v/>
      </c>
      <c r="B25" s="54" t="str">
        <f t="shared" si="1"/>
        <v/>
      </c>
      <c r="C25" s="54" t="str">
        <f t="shared" si="2"/>
        <v/>
      </c>
      <c r="D25" s="49">
        <v>14</v>
      </c>
      <c r="E25" s="49"/>
      <c r="F25" s="49"/>
      <c r="G25" s="50"/>
      <c r="H25" s="50"/>
      <c r="I25" s="50"/>
      <c r="J25" s="50"/>
      <c r="K25" s="50"/>
      <c r="L25" s="50"/>
      <c r="M25" s="50"/>
      <c r="N25" s="254"/>
      <c r="O25" s="51"/>
      <c r="P25" s="254"/>
      <c r="Q25" s="254"/>
      <c r="R25" s="248"/>
      <c r="S25" s="41"/>
      <c r="T25" s="41"/>
      <c r="U25" s="41"/>
      <c r="V25" s="262"/>
      <c r="W25" s="262"/>
      <c r="X25" s="53"/>
    </row>
    <row r="26" spans="1:24">
      <c r="A26" s="54" t="str">
        <f t="shared" si="0"/>
        <v/>
      </c>
      <c r="B26" s="54" t="str">
        <f t="shared" si="1"/>
        <v/>
      </c>
      <c r="C26" s="54" t="str">
        <f t="shared" si="2"/>
        <v/>
      </c>
      <c r="D26" s="49">
        <v>15</v>
      </c>
      <c r="E26" s="49"/>
      <c r="F26" s="49"/>
      <c r="G26" s="50"/>
      <c r="H26" s="50"/>
      <c r="I26" s="50"/>
      <c r="J26" s="50"/>
      <c r="K26" s="50"/>
      <c r="L26" s="50"/>
      <c r="M26" s="50"/>
      <c r="N26" s="254"/>
      <c r="O26" s="51"/>
      <c r="P26" s="254"/>
      <c r="Q26" s="254"/>
      <c r="R26" s="248"/>
      <c r="S26" s="41"/>
      <c r="T26" s="41"/>
      <c r="U26" s="41"/>
      <c r="V26" s="262"/>
      <c r="W26" s="262"/>
      <c r="X26" s="53"/>
    </row>
    <row r="27" spans="1:24">
      <c r="A27" s="54" t="str">
        <f t="shared" si="0"/>
        <v/>
      </c>
      <c r="B27" s="54" t="str">
        <f t="shared" si="1"/>
        <v/>
      </c>
      <c r="C27" s="54" t="str">
        <f t="shared" si="2"/>
        <v/>
      </c>
      <c r="D27" s="49">
        <v>16</v>
      </c>
      <c r="E27" s="49"/>
      <c r="F27" s="49"/>
      <c r="G27" s="50"/>
      <c r="H27" s="50"/>
      <c r="I27" s="50"/>
      <c r="J27" s="50"/>
      <c r="K27" s="50"/>
      <c r="L27" s="50"/>
      <c r="M27" s="50"/>
      <c r="N27" s="254"/>
      <c r="O27" s="51"/>
      <c r="P27" s="254"/>
      <c r="Q27" s="254"/>
      <c r="R27" s="248"/>
      <c r="S27" s="41"/>
      <c r="T27" s="41"/>
      <c r="U27" s="41"/>
      <c r="V27" s="262"/>
      <c r="W27" s="262"/>
      <c r="X27" s="53"/>
    </row>
    <row r="28" spans="1:24">
      <c r="A28" s="54" t="str">
        <f t="shared" si="0"/>
        <v/>
      </c>
      <c r="B28" s="54" t="str">
        <f t="shared" si="1"/>
        <v/>
      </c>
      <c r="C28" s="54" t="str">
        <f t="shared" si="2"/>
        <v/>
      </c>
      <c r="D28" s="49">
        <v>17</v>
      </c>
      <c r="E28" s="49"/>
      <c r="F28" s="49"/>
      <c r="G28" s="50"/>
      <c r="H28" s="50"/>
      <c r="I28" s="50"/>
      <c r="J28" s="50"/>
      <c r="K28" s="50"/>
      <c r="L28" s="50"/>
      <c r="M28" s="50"/>
      <c r="N28" s="254"/>
      <c r="O28" s="51"/>
      <c r="P28" s="254"/>
      <c r="Q28" s="254"/>
      <c r="R28" s="248"/>
      <c r="S28" s="41"/>
      <c r="T28" s="41"/>
      <c r="U28" s="41"/>
      <c r="V28" s="262"/>
      <c r="W28" s="262"/>
      <c r="X28" s="53"/>
    </row>
    <row r="29" spans="1:24">
      <c r="A29" s="54" t="str">
        <f t="shared" si="0"/>
        <v/>
      </c>
      <c r="B29" s="54" t="str">
        <f t="shared" si="1"/>
        <v/>
      </c>
      <c r="C29" s="54" t="str">
        <f t="shared" si="2"/>
        <v/>
      </c>
      <c r="D29" s="49">
        <v>18</v>
      </c>
      <c r="E29" s="49"/>
      <c r="F29" s="49"/>
      <c r="G29" s="50"/>
      <c r="H29" s="50"/>
      <c r="I29" s="50"/>
      <c r="J29" s="50"/>
      <c r="K29" s="50"/>
      <c r="L29" s="50"/>
      <c r="M29" s="50"/>
      <c r="N29" s="254"/>
      <c r="O29" s="51"/>
      <c r="P29" s="254"/>
      <c r="Q29" s="254"/>
      <c r="R29" s="248"/>
      <c r="S29" s="41"/>
      <c r="T29" s="41"/>
      <c r="U29" s="41"/>
      <c r="V29" s="262"/>
      <c r="W29" s="262"/>
      <c r="X29" s="53"/>
    </row>
    <row r="30" spans="1:24">
      <c r="A30" s="54" t="str">
        <f t="shared" si="0"/>
        <v/>
      </c>
      <c r="B30" s="54" t="str">
        <f t="shared" si="1"/>
        <v/>
      </c>
      <c r="C30" s="54" t="str">
        <f t="shared" si="2"/>
        <v/>
      </c>
      <c r="D30" s="49">
        <v>19</v>
      </c>
      <c r="E30" s="49"/>
      <c r="F30" s="49"/>
      <c r="G30" s="50"/>
      <c r="H30" s="50"/>
      <c r="I30" s="50"/>
      <c r="J30" s="50"/>
      <c r="K30" s="50"/>
      <c r="L30" s="50"/>
      <c r="M30" s="50"/>
      <c r="N30" s="254"/>
      <c r="O30" s="51"/>
      <c r="P30" s="254"/>
      <c r="Q30" s="254"/>
      <c r="R30" s="248"/>
      <c r="S30" s="41"/>
      <c r="T30" s="41"/>
      <c r="U30" s="41"/>
      <c r="V30" s="262"/>
      <c r="W30" s="262"/>
      <c r="X30" s="53"/>
    </row>
    <row r="31" spans="1:24">
      <c r="A31" s="54" t="str">
        <f t="shared" si="0"/>
        <v/>
      </c>
      <c r="B31" s="54" t="str">
        <f t="shared" si="1"/>
        <v/>
      </c>
      <c r="C31" s="54" t="str">
        <f t="shared" si="2"/>
        <v/>
      </c>
      <c r="D31" s="49">
        <v>20</v>
      </c>
      <c r="E31" s="49"/>
      <c r="F31" s="49"/>
      <c r="G31" s="50"/>
      <c r="H31" s="50"/>
      <c r="I31" s="50"/>
      <c r="J31" s="50"/>
      <c r="K31" s="50"/>
      <c r="L31" s="50"/>
      <c r="M31" s="50"/>
      <c r="N31" s="254"/>
      <c r="O31" s="51"/>
      <c r="P31" s="254"/>
      <c r="Q31" s="254"/>
      <c r="R31" s="248"/>
      <c r="S31" s="41"/>
      <c r="T31" s="41"/>
      <c r="U31" s="41"/>
      <c r="V31" s="262"/>
      <c r="W31" s="262"/>
      <c r="X31" s="53"/>
    </row>
    <row r="32" spans="1:24">
      <c r="A32" s="54" t="str">
        <f t="shared" si="0"/>
        <v/>
      </c>
      <c r="B32" s="54" t="str">
        <f t="shared" si="1"/>
        <v/>
      </c>
      <c r="C32" s="54" t="str">
        <f t="shared" si="2"/>
        <v/>
      </c>
      <c r="D32" s="49">
        <v>21</v>
      </c>
      <c r="E32" s="49"/>
      <c r="F32" s="49"/>
      <c r="G32" s="50"/>
      <c r="H32" s="50"/>
      <c r="I32" s="50"/>
      <c r="J32" s="50"/>
      <c r="K32" s="50"/>
      <c r="L32" s="50"/>
      <c r="M32" s="50"/>
      <c r="N32" s="254"/>
      <c r="O32" s="51"/>
      <c r="P32" s="254"/>
      <c r="Q32" s="254"/>
      <c r="R32" s="248"/>
      <c r="S32" s="41"/>
      <c r="T32" s="41"/>
      <c r="U32" s="41"/>
      <c r="V32" s="262"/>
      <c r="W32" s="262"/>
      <c r="X32" s="53"/>
    </row>
    <row r="33" spans="1:24">
      <c r="A33" s="54" t="str">
        <f t="shared" si="0"/>
        <v/>
      </c>
      <c r="B33" s="54" t="str">
        <f t="shared" si="1"/>
        <v/>
      </c>
      <c r="C33" s="54" t="str">
        <f t="shared" si="2"/>
        <v/>
      </c>
      <c r="D33" s="49">
        <v>22</v>
      </c>
      <c r="E33" s="49"/>
      <c r="F33" s="49"/>
      <c r="G33" s="50"/>
      <c r="H33" s="50"/>
      <c r="I33" s="50"/>
      <c r="J33" s="50"/>
      <c r="K33" s="50"/>
      <c r="L33" s="50"/>
      <c r="M33" s="50"/>
      <c r="N33" s="254"/>
      <c r="O33" s="51"/>
      <c r="P33" s="254"/>
      <c r="Q33" s="254"/>
      <c r="R33" s="248"/>
      <c r="S33" s="41"/>
      <c r="T33" s="41"/>
      <c r="U33" s="41"/>
      <c r="V33" s="262"/>
      <c r="W33" s="262"/>
      <c r="X33" s="53"/>
    </row>
    <row r="34" spans="1:24">
      <c r="A34" s="54" t="str">
        <f t="shared" si="0"/>
        <v/>
      </c>
      <c r="B34" s="54" t="str">
        <f t="shared" si="1"/>
        <v/>
      </c>
      <c r="C34" s="54" t="str">
        <f t="shared" si="2"/>
        <v/>
      </c>
      <c r="D34" s="49">
        <v>23</v>
      </c>
      <c r="E34" s="49"/>
      <c r="F34" s="49"/>
      <c r="G34" s="50"/>
      <c r="H34" s="50"/>
      <c r="I34" s="50"/>
      <c r="J34" s="50"/>
      <c r="K34" s="50"/>
      <c r="L34" s="50"/>
      <c r="M34" s="50"/>
      <c r="N34" s="254"/>
      <c r="O34" s="51"/>
      <c r="P34" s="254"/>
      <c r="Q34" s="254"/>
      <c r="R34" s="248"/>
      <c r="S34" s="41"/>
      <c r="T34" s="41"/>
      <c r="U34" s="41"/>
      <c r="V34" s="262"/>
      <c r="W34" s="262"/>
      <c r="X34" s="53"/>
    </row>
    <row r="35" spans="1:24">
      <c r="A35" s="54" t="str">
        <f t="shared" si="0"/>
        <v/>
      </c>
      <c r="B35" s="54" t="str">
        <f t="shared" si="1"/>
        <v/>
      </c>
      <c r="C35" s="54" t="str">
        <f t="shared" si="2"/>
        <v/>
      </c>
      <c r="D35" s="49">
        <v>24</v>
      </c>
      <c r="E35" s="49"/>
      <c r="F35" s="49"/>
      <c r="G35" s="50"/>
      <c r="H35" s="50"/>
      <c r="I35" s="50"/>
      <c r="J35" s="50"/>
      <c r="K35" s="50"/>
      <c r="L35" s="50"/>
      <c r="M35" s="50"/>
      <c r="N35" s="254"/>
      <c r="O35" s="51"/>
      <c r="P35" s="254"/>
      <c r="Q35" s="254"/>
      <c r="R35" s="248"/>
      <c r="S35" s="41"/>
      <c r="T35" s="41"/>
      <c r="U35" s="41"/>
      <c r="V35" s="262"/>
      <c r="W35" s="262"/>
      <c r="X35" s="53"/>
    </row>
    <row r="36" spans="1:24">
      <c r="A36" s="54" t="str">
        <f t="shared" si="0"/>
        <v/>
      </c>
      <c r="B36" s="54" t="str">
        <f t="shared" si="1"/>
        <v/>
      </c>
      <c r="C36" s="54" t="str">
        <f t="shared" si="2"/>
        <v/>
      </c>
      <c r="D36" s="49">
        <v>25</v>
      </c>
      <c r="E36" s="49"/>
      <c r="F36" s="49"/>
      <c r="G36" s="50"/>
      <c r="H36" s="50"/>
      <c r="I36" s="50"/>
      <c r="J36" s="50"/>
      <c r="K36" s="50"/>
      <c r="L36" s="50"/>
      <c r="M36" s="50"/>
      <c r="N36" s="254"/>
      <c r="O36" s="51"/>
      <c r="P36" s="254"/>
      <c r="Q36" s="254"/>
      <c r="R36" s="248"/>
      <c r="S36" s="41"/>
      <c r="T36" s="41"/>
      <c r="U36" s="41"/>
      <c r="V36" s="262"/>
      <c r="W36" s="262"/>
      <c r="X36" s="53"/>
    </row>
    <row r="37" spans="1:24">
      <c r="A37" s="54" t="str">
        <f t="shared" si="0"/>
        <v/>
      </c>
      <c r="B37" s="54" t="str">
        <f t="shared" si="1"/>
        <v/>
      </c>
      <c r="C37" s="54" t="str">
        <f t="shared" si="2"/>
        <v/>
      </c>
      <c r="D37" s="49">
        <v>26</v>
      </c>
      <c r="E37" s="49"/>
      <c r="F37" s="49"/>
      <c r="G37" s="50"/>
      <c r="H37" s="50"/>
      <c r="I37" s="50"/>
      <c r="J37" s="50"/>
      <c r="K37" s="50"/>
      <c r="L37" s="50"/>
      <c r="M37" s="50"/>
      <c r="N37" s="254"/>
      <c r="O37" s="51"/>
      <c r="P37" s="254"/>
      <c r="Q37" s="254"/>
      <c r="R37" s="248"/>
      <c r="S37" s="41"/>
      <c r="T37" s="41"/>
      <c r="U37" s="41"/>
      <c r="V37" s="262"/>
      <c r="W37" s="262"/>
      <c r="X37" s="53"/>
    </row>
    <row r="38" spans="1:24">
      <c r="A38" s="54" t="str">
        <f t="shared" si="0"/>
        <v/>
      </c>
      <c r="B38" s="54" t="str">
        <f t="shared" si="1"/>
        <v/>
      </c>
      <c r="C38" s="54" t="str">
        <f t="shared" si="2"/>
        <v/>
      </c>
      <c r="D38" s="49">
        <v>27</v>
      </c>
      <c r="E38" s="49"/>
      <c r="F38" s="49"/>
      <c r="G38" s="50"/>
      <c r="H38" s="50"/>
      <c r="I38" s="50"/>
      <c r="J38" s="50"/>
      <c r="K38" s="50"/>
      <c r="L38" s="50"/>
      <c r="M38" s="50"/>
      <c r="N38" s="254"/>
      <c r="O38" s="51"/>
      <c r="P38" s="254"/>
      <c r="Q38" s="254"/>
      <c r="R38" s="248"/>
      <c r="S38" s="41"/>
      <c r="T38" s="41"/>
      <c r="U38" s="41"/>
      <c r="V38" s="262"/>
      <c r="W38" s="262"/>
      <c r="X38" s="53"/>
    </row>
    <row r="39" spans="1:24">
      <c r="A39" s="54" t="str">
        <f t="shared" si="0"/>
        <v/>
      </c>
      <c r="B39" s="54" t="str">
        <f t="shared" si="1"/>
        <v/>
      </c>
      <c r="C39" s="54" t="str">
        <f t="shared" si="2"/>
        <v/>
      </c>
      <c r="D39" s="49">
        <v>28</v>
      </c>
      <c r="E39" s="49"/>
      <c r="F39" s="49"/>
      <c r="G39" s="50"/>
      <c r="H39" s="50"/>
      <c r="I39" s="50"/>
      <c r="J39" s="50"/>
      <c r="K39" s="50"/>
      <c r="L39" s="50"/>
      <c r="M39" s="50"/>
      <c r="N39" s="254"/>
      <c r="O39" s="51"/>
      <c r="P39" s="254"/>
      <c r="Q39" s="254"/>
      <c r="R39" s="248"/>
      <c r="S39" s="41"/>
      <c r="T39" s="41"/>
      <c r="U39" s="41"/>
      <c r="V39" s="262"/>
      <c r="W39" s="262"/>
      <c r="X39" s="53"/>
    </row>
    <row r="40" spans="1:24">
      <c r="A40" s="54" t="str">
        <f t="shared" si="0"/>
        <v/>
      </c>
      <c r="B40" s="54" t="str">
        <f t="shared" si="1"/>
        <v/>
      </c>
      <c r="C40" s="54" t="str">
        <f t="shared" si="2"/>
        <v/>
      </c>
      <c r="D40" s="49">
        <v>29</v>
      </c>
      <c r="E40" s="49"/>
      <c r="F40" s="49"/>
      <c r="G40" s="50"/>
      <c r="H40" s="50"/>
      <c r="I40" s="50"/>
      <c r="J40" s="50"/>
      <c r="K40" s="50"/>
      <c r="L40" s="50"/>
      <c r="M40" s="50"/>
      <c r="N40" s="254"/>
      <c r="O40" s="51"/>
      <c r="P40" s="254"/>
      <c r="Q40" s="254"/>
      <c r="R40" s="248"/>
      <c r="S40" s="41"/>
      <c r="T40" s="41"/>
      <c r="U40" s="41"/>
      <c r="V40" s="262"/>
      <c r="W40" s="262"/>
      <c r="X40" s="53"/>
    </row>
    <row r="41" spans="1:24">
      <c r="A41" s="54" t="str">
        <f t="shared" si="0"/>
        <v/>
      </c>
      <c r="B41" s="54" t="str">
        <f t="shared" si="1"/>
        <v/>
      </c>
      <c r="C41" s="54" t="str">
        <f t="shared" si="2"/>
        <v/>
      </c>
      <c r="D41" s="49">
        <v>30</v>
      </c>
      <c r="E41" s="49"/>
      <c r="F41" s="49"/>
      <c r="G41" s="50"/>
      <c r="H41" s="50"/>
      <c r="I41" s="50"/>
      <c r="J41" s="50"/>
      <c r="K41" s="50"/>
      <c r="L41" s="50"/>
      <c r="M41" s="50"/>
      <c r="N41" s="254"/>
      <c r="O41" s="51"/>
      <c r="P41" s="254"/>
      <c r="Q41" s="254"/>
      <c r="R41" s="248"/>
      <c r="S41" s="41"/>
      <c r="T41" s="41"/>
      <c r="U41" s="41"/>
      <c r="V41" s="262"/>
      <c r="W41" s="262"/>
      <c r="X41" s="53"/>
    </row>
    <row r="42" spans="1:24">
      <c r="A42" s="54" t="str">
        <f t="shared" si="0"/>
        <v/>
      </c>
      <c r="B42" s="54" t="str">
        <f t="shared" si="1"/>
        <v/>
      </c>
      <c r="C42" s="54" t="str">
        <f t="shared" si="2"/>
        <v/>
      </c>
      <c r="D42" s="49">
        <v>31</v>
      </c>
      <c r="E42" s="49"/>
      <c r="F42" s="49"/>
      <c r="G42" s="50"/>
      <c r="H42" s="50"/>
      <c r="I42" s="50"/>
      <c r="J42" s="50"/>
      <c r="K42" s="50"/>
      <c r="L42" s="50"/>
      <c r="M42" s="50"/>
      <c r="N42" s="254"/>
      <c r="O42" s="51"/>
      <c r="P42" s="254"/>
      <c r="Q42" s="254"/>
      <c r="R42" s="248"/>
      <c r="S42" s="41"/>
      <c r="T42" s="41"/>
      <c r="U42" s="41"/>
      <c r="V42" s="262"/>
      <c r="W42" s="262"/>
      <c r="X42" s="53"/>
    </row>
    <row r="43" spans="1:24">
      <c r="A43" s="54" t="str">
        <f t="shared" si="0"/>
        <v/>
      </c>
      <c r="B43" s="54" t="str">
        <f t="shared" si="1"/>
        <v/>
      </c>
      <c r="C43" s="54" t="str">
        <f t="shared" si="2"/>
        <v/>
      </c>
      <c r="D43" s="49">
        <v>32</v>
      </c>
      <c r="E43" s="49"/>
      <c r="F43" s="49"/>
      <c r="G43" s="50"/>
      <c r="H43" s="50"/>
      <c r="I43" s="50"/>
      <c r="J43" s="50"/>
      <c r="K43" s="50"/>
      <c r="L43" s="50"/>
      <c r="M43" s="50"/>
      <c r="N43" s="254"/>
      <c r="O43" s="51"/>
      <c r="P43" s="254"/>
      <c r="Q43" s="254"/>
      <c r="R43" s="248"/>
      <c r="S43" s="41"/>
      <c r="T43" s="41"/>
      <c r="U43" s="41"/>
      <c r="V43" s="262"/>
      <c r="W43" s="262"/>
      <c r="X43" s="53"/>
    </row>
    <row r="44" spans="1:24">
      <c r="A44" s="54" t="str">
        <f t="shared" si="0"/>
        <v/>
      </c>
      <c r="B44" s="54" t="str">
        <f t="shared" si="1"/>
        <v/>
      </c>
      <c r="C44" s="54" t="str">
        <f t="shared" si="2"/>
        <v/>
      </c>
      <c r="D44" s="49">
        <v>33</v>
      </c>
      <c r="E44" s="49"/>
      <c r="F44" s="49"/>
      <c r="G44" s="50"/>
      <c r="H44" s="50"/>
      <c r="I44" s="50"/>
      <c r="J44" s="50"/>
      <c r="K44" s="50"/>
      <c r="L44" s="50"/>
      <c r="M44" s="50"/>
      <c r="N44" s="254"/>
      <c r="O44" s="51"/>
      <c r="P44" s="254"/>
      <c r="Q44" s="254"/>
      <c r="R44" s="248"/>
      <c r="S44" s="41"/>
      <c r="T44" s="41"/>
      <c r="U44" s="41"/>
      <c r="V44" s="262"/>
      <c r="W44" s="262"/>
      <c r="X44" s="53"/>
    </row>
    <row r="45" spans="1:24">
      <c r="A45" s="54" t="str">
        <f t="shared" si="0"/>
        <v/>
      </c>
      <c r="B45" s="54" t="str">
        <f t="shared" si="1"/>
        <v/>
      </c>
      <c r="C45" s="54" t="str">
        <f t="shared" si="2"/>
        <v/>
      </c>
      <c r="D45" s="49">
        <v>34</v>
      </c>
      <c r="E45" s="49"/>
      <c r="F45" s="49"/>
      <c r="G45" s="50"/>
      <c r="H45" s="50"/>
      <c r="I45" s="50"/>
      <c r="J45" s="50"/>
      <c r="K45" s="50"/>
      <c r="L45" s="50"/>
      <c r="M45" s="50"/>
      <c r="N45" s="254"/>
      <c r="O45" s="51"/>
      <c r="P45" s="254"/>
      <c r="Q45" s="254"/>
      <c r="R45" s="248"/>
      <c r="S45" s="41"/>
      <c r="T45" s="41"/>
      <c r="U45" s="41"/>
      <c r="V45" s="262"/>
      <c r="W45" s="262"/>
      <c r="X45" s="53"/>
    </row>
    <row r="46" spans="1:24">
      <c r="A46" s="54" t="str">
        <f t="shared" si="0"/>
        <v/>
      </c>
      <c r="B46" s="54" t="str">
        <f t="shared" si="1"/>
        <v/>
      </c>
      <c r="C46" s="54" t="str">
        <f t="shared" si="2"/>
        <v/>
      </c>
      <c r="D46" s="49">
        <v>35</v>
      </c>
      <c r="E46" s="49"/>
      <c r="F46" s="49"/>
      <c r="G46" s="50"/>
      <c r="H46" s="50"/>
      <c r="I46" s="50"/>
      <c r="J46" s="50"/>
      <c r="K46" s="50"/>
      <c r="L46" s="50"/>
      <c r="M46" s="50"/>
      <c r="N46" s="254"/>
      <c r="O46" s="51"/>
      <c r="P46" s="254"/>
      <c r="Q46" s="254"/>
      <c r="R46" s="248"/>
      <c r="S46" s="41"/>
      <c r="T46" s="41"/>
      <c r="U46" s="41"/>
      <c r="V46" s="262"/>
      <c r="W46" s="262"/>
      <c r="X46" s="53"/>
    </row>
    <row r="47" spans="1:24">
      <c r="A47" s="54" t="str">
        <f t="shared" si="0"/>
        <v/>
      </c>
      <c r="B47" s="54" t="str">
        <f t="shared" si="1"/>
        <v/>
      </c>
      <c r="C47" s="54" t="str">
        <f t="shared" si="2"/>
        <v/>
      </c>
      <c r="D47" s="49">
        <v>36</v>
      </c>
      <c r="E47" s="49"/>
      <c r="F47" s="49"/>
      <c r="G47" s="50"/>
      <c r="H47" s="50"/>
      <c r="I47" s="50"/>
      <c r="J47" s="50"/>
      <c r="K47" s="50"/>
      <c r="L47" s="50"/>
      <c r="M47" s="50"/>
      <c r="N47" s="254"/>
      <c r="O47" s="51"/>
      <c r="P47" s="254"/>
      <c r="Q47" s="254"/>
      <c r="R47" s="248"/>
      <c r="S47" s="41"/>
      <c r="T47" s="41"/>
      <c r="U47" s="41"/>
      <c r="V47" s="262"/>
      <c r="W47" s="262"/>
      <c r="X47" s="53"/>
    </row>
    <row r="48" spans="1:24">
      <c r="A48" s="54" t="str">
        <f t="shared" si="0"/>
        <v/>
      </c>
      <c r="B48" s="54" t="str">
        <f t="shared" si="1"/>
        <v/>
      </c>
      <c r="C48" s="54" t="str">
        <f t="shared" si="2"/>
        <v/>
      </c>
      <c r="D48" s="49">
        <v>37</v>
      </c>
      <c r="E48" s="49"/>
      <c r="F48" s="49"/>
      <c r="G48" s="50"/>
      <c r="H48" s="50"/>
      <c r="I48" s="50"/>
      <c r="J48" s="50"/>
      <c r="K48" s="50"/>
      <c r="L48" s="50"/>
      <c r="M48" s="50"/>
      <c r="N48" s="254"/>
      <c r="O48" s="51"/>
      <c r="P48" s="254"/>
      <c r="Q48" s="254"/>
      <c r="R48" s="248"/>
      <c r="S48" s="41"/>
      <c r="T48" s="41"/>
      <c r="U48" s="41"/>
      <c r="V48" s="262"/>
      <c r="W48" s="262"/>
      <c r="X48" s="53"/>
    </row>
    <row r="49" spans="1:24">
      <c r="A49" s="54" t="str">
        <f t="shared" si="0"/>
        <v/>
      </c>
      <c r="B49" s="54" t="str">
        <f t="shared" si="1"/>
        <v/>
      </c>
      <c r="C49" s="54" t="str">
        <f t="shared" si="2"/>
        <v/>
      </c>
      <c r="D49" s="49">
        <v>38</v>
      </c>
      <c r="E49" s="49"/>
      <c r="F49" s="49"/>
      <c r="G49" s="50"/>
      <c r="H49" s="50"/>
      <c r="I49" s="50"/>
      <c r="J49" s="50"/>
      <c r="K49" s="50"/>
      <c r="L49" s="50"/>
      <c r="M49" s="50"/>
      <c r="N49" s="254"/>
      <c r="O49" s="51"/>
      <c r="P49" s="254"/>
      <c r="Q49" s="254"/>
      <c r="R49" s="248"/>
      <c r="S49" s="41"/>
      <c r="T49" s="41"/>
      <c r="U49" s="41"/>
      <c r="V49" s="262"/>
      <c r="W49" s="262"/>
      <c r="X49" s="53"/>
    </row>
    <row r="50" spans="1:24">
      <c r="A50" s="54" t="str">
        <f t="shared" si="0"/>
        <v/>
      </c>
      <c r="B50" s="54" t="str">
        <f t="shared" si="1"/>
        <v/>
      </c>
      <c r="C50" s="54" t="str">
        <f t="shared" si="2"/>
        <v/>
      </c>
      <c r="D50" s="49">
        <v>39</v>
      </c>
      <c r="E50" s="49"/>
      <c r="F50" s="49"/>
      <c r="G50" s="50"/>
      <c r="H50" s="50"/>
      <c r="I50" s="50"/>
      <c r="J50" s="50"/>
      <c r="K50" s="50"/>
      <c r="L50" s="50"/>
      <c r="M50" s="50"/>
      <c r="N50" s="254"/>
      <c r="O50" s="51"/>
      <c r="P50" s="254"/>
      <c r="Q50" s="254"/>
      <c r="R50" s="248"/>
      <c r="S50" s="41"/>
      <c r="T50" s="41"/>
      <c r="U50" s="41"/>
      <c r="V50" s="262"/>
      <c r="W50" s="262"/>
      <c r="X50" s="53"/>
    </row>
    <row r="51" spans="1:24">
      <c r="A51" s="54" t="str">
        <f t="shared" si="0"/>
        <v/>
      </c>
      <c r="B51" s="54" t="str">
        <f t="shared" si="1"/>
        <v/>
      </c>
      <c r="C51" s="54" t="str">
        <f t="shared" si="2"/>
        <v/>
      </c>
      <c r="D51" s="49">
        <v>40</v>
      </c>
      <c r="E51" s="49"/>
      <c r="F51" s="49"/>
      <c r="G51" s="50"/>
      <c r="H51" s="50"/>
      <c r="I51" s="50"/>
      <c r="J51" s="50"/>
      <c r="K51" s="50"/>
      <c r="L51" s="50"/>
      <c r="M51" s="50"/>
      <c r="N51" s="254"/>
      <c r="O51" s="51"/>
      <c r="P51" s="254"/>
      <c r="Q51" s="254"/>
      <c r="R51" s="248"/>
      <c r="S51" s="41"/>
      <c r="T51" s="41"/>
      <c r="U51" s="41"/>
      <c r="V51" s="262"/>
      <c r="W51" s="262"/>
      <c r="X51" s="53"/>
    </row>
    <row r="52" spans="1:24">
      <c r="A52" s="54" t="str">
        <f t="shared" si="0"/>
        <v/>
      </c>
      <c r="B52" s="54" t="str">
        <f t="shared" si="1"/>
        <v/>
      </c>
      <c r="C52" s="54" t="str">
        <f t="shared" si="2"/>
        <v/>
      </c>
      <c r="D52" s="49">
        <v>41</v>
      </c>
      <c r="E52" s="49"/>
      <c r="F52" s="49"/>
      <c r="G52" s="50"/>
      <c r="H52" s="50"/>
      <c r="I52" s="50"/>
      <c r="J52" s="50"/>
      <c r="K52" s="50"/>
      <c r="L52" s="50"/>
      <c r="M52" s="50"/>
      <c r="N52" s="254"/>
      <c r="O52" s="51"/>
      <c r="P52" s="254"/>
      <c r="Q52" s="254"/>
      <c r="R52" s="248"/>
      <c r="S52" s="41"/>
      <c r="T52" s="41"/>
      <c r="U52" s="41"/>
      <c r="V52" s="262"/>
      <c r="W52" s="262"/>
      <c r="X52" s="53"/>
    </row>
    <row r="53" spans="1:24">
      <c r="A53" s="54" t="str">
        <f t="shared" si="0"/>
        <v/>
      </c>
      <c r="B53" s="54" t="str">
        <f t="shared" si="1"/>
        <v/>
      </c>
      <c r="C53" s="54" t="str">
        <f t="shared" si="2"/>
        <v/>
      </c>
      <c r="D53" s="49">
        <v>42</v>
      </c>
      <c r="E53" s="49"/>
      <c r="F53" s="49"/>
      <c r="G53" s="50"/>
      <c r="H53" s="50"/>
      <c r="I53" s="50"/>
      <c r="J53" s="50"/>
      <c r="K53" s="50"/>
      <c r="L53" s="50"/>
      <c r="M53" s="50"/>
      <c r="N53" s="254"/>
      <c r="O53" s="51"/>
      <c r="P53" s="254"/>
      <c r="Q53" s="254"/>
      <c r="R53" s="248"/>
      <c r="S53" s="41"/>
      <c r="T53" s="41"/>
      <c r="U53" s="41"/>
      <c r="V53" s="262"/>
      <c r="W53" s="262"/>
      <c r="X53" s="53"/>
    </row>
    <row r="54" spans="1:24">
      <c r="A54" s="54" t="str">
        <f t="shared" si="0"/>
        <v/>
      </c>
      <c r="B54" s="54" t="str">
        <f t="shared" si="1"/>
        <v/>
      </c>
      <c r="C54" s="54" t="str">
        <f t="shared" si="2"/>
        <v/>
      </c>
      <c r="D54" s="49">
        <v>43</v>
      </c>
      <c r="E54" s="49"/>
      <c r="F54" s="49"/>
      <c r="G54" s="50"/>
      <c r="H54" s="50"/>
      <c r="I54" s="50"/>
      <c r="J54" s="50"/>
      <c r="K54" s="50"/>
      <c r="L54" s="50"/>
      <c r="M54" s="50"/>
      <c r="N54" s="254"/>
      <c r="O54" s="51"/>
      <c r="P54" s="254"/>
      <c r="Q54" s="254"/>
      <c r="R54" s="248"/>
      <c r="S54" s="41"/>
      <c r="T54" s="41"/>
      <c r="U54" s="41"/>
      <c r="V54" s="262"/>
      <c r="W54" s="262"/>
      <c r="X54" s="53"/>
    </row>
    <row r="55" spans="1:24">
      <c r="A55" s="54" t="str">
        <f t="shared" si="0"/>
        <v/>
      </c>
      <c r="B55" s="54" t="str">
        <f t="shared" si="1"/>
        <v/>
      </c>
      <c r="C55" s="54" t="str">
        <f t="shared" si="2"/>
        <v/>
      </c>
      <c r="D55" s="49">
        <v>44</v>
      </c>
      <c r="E55" s="49"/>
      <c r="F55" s="49"/>
      <c r="G55" s="50"/>
      <c r="H55" s="50"/>
      <c r="I55" s="50"/>
      <c r="J55" s="50"/>
      <c r="K55" s="50"/>
      <c r="L55" s="50"/>
      <c r="M55" s="50"/>
      <c r="N55" s="254"/>
      <c r="O55" s="51"/>
      <c r="P55" s="254"/>
      <c r="Q55" s="254"/>
      <c r="R55" s="248"/>
      <c r="S55" s="41"/>
      <c r="T55" s="41"/>
      <c r="U55" s="41"/>
      <c r="V55" s="262"/>
      <c r="W55" s="262"/>
      <c r="X55" s="53"/>
    </row>
    <row r="56" spans="1:24">
      <c r="A56" s="54" t="str">
        <f t="shared" si="0"/>
        <v/>
      </c>
      <c r="B56" s="54" t="str">
        <f t="shared" si="1"/>
        <v/>
      </c>
      <c r="C56" s="54" t="str">
        <f t="shared" si="2"/>
        <v/>
      </c>
      <c r="D56" s="49">
        <v>45</v>
      </c>
      <c r="E56" s="49"/>
      <c r="F56" s="49"/>
      <c r="G56" s="50"/>
      <c r="H56" s="50"/>
      <c r="I56" s="50"/>
      <c r="J56" s="50"/>
      <c r="K56" s="50"/>
      <c r="L56" s="50"/>
      <c r="M56" s="50"/>
      <c r="N56" s="254"/>
      <c r="O56" s="51"/>
      <c r="P56" s="254"/>
      <c r="Q56" s="254"/>
      <c r="R56" s="248"/>
      <c r="S56" s="41"/>
      <c r="T56" s="41"/>
      <c r="U56" s="41"/>
      <c r="V56" s="262"/>
      <c r="W56" s="262"/>
      <c r="X56" s="53"/>
    </row>
    <row r="57" spans="1:24">
      <c r="A57" s="54" t="str">
        <f t="shared" si="0"/>
        <v/>
      </c>
      <c r="B57" s="54" t="str">
        <f t="shared" si="1"/>
        <v/>
      </c>
      <c r="C57" s="54" t="str">
        <f t="shared" si="2"/>
        <v/>
      </c>
      <c r="D57" s="49">
        <v>46</v>
      </c>
      <c r="E57" s="49"/>
      <c r="F57" s="49"/>
      <c r="G57" s="50"/>
      <c r="H57" s="50"/>
      <c r="I57" s="50"/>
      <c r="J57" s="50"/>
      <c r="K57" s="50"/>
      <c r="L57" s="50"/>
      <c r="M57" s="50"/>
      <c r="N57" s="254"/>
      <c r="O57" s="51"/>
      <c r="P57" s="254"/>
      <c r="Q57" s="254"/>
      <c r="R57" s="248"/>
      <c r="S57" s="41"/>
      <c r="T57" s="41"/>
      <c r="U57" s="41"/>
      <c r="V57" s="262"/>
      <c r="W57" s="262"/>
      <c r="X57" s="53"/>
    </row>
    <row r="58" spans="1:24">
      <c r="A58" s="54" t="str">
        <f t="shared" si="0"/>
        <v/>
      </c>
      <c r="B58" s="54" t="str">
        <f t="shared" si="1"/>
        <v/>
      </c>
      <c r="C58" s="54" t="str">
        <f t="shared" si="2"/>
        <v/>
      </c>
      <c r="D58" s="49">
        <v>47</v>
      </c>
      <c r="E58" s="49"/>
      <c r="F58" s="49"/>
      <c r="G58" s="50"/>
      <c r="H58" s="50"/>
      <c r="I58" s="50"/>
      <c r="J58" s="50"/>
      <c r="K58" s="50"/>
      <c r="L58" s="50"/>
      <c r="M58" s="50"/>
      <c r="N58" s="254"/>
      <c r="O58" s="51"/>
      <c r="P58" s="254"/>
      <c r="Q58" s="254"/>
      <c r="R58" s="248"/>
      <c r="S58" s="41"/>
      <c r="T58" s="41"/>
      <c r="U58" s="41"/>
      <c r="V58" s="262"/>
      <c r="W58" s="262"/>
      <c r="X58" s="53"/>
    </row>
    <row r="59" spans="1:24">
      <c r="A59" s="54" t="str">
        <f t="shared" si="0"/>
        <v/>
      </c>
      <c r="B59" s="54" t="str">
        <f t="shared" si="1"/>
        <v/>
      </c>
      <c r="C59" s="54" t="str">
        <f t="shared" si="2"/>
        <v/>
      </c>
      <c r="D59" s="49">
        <v>48</v>
      </c>
      <c r="E59" s="49"/>
      <c r="F59" s="49"/>
      <c r="G59" s="50"/>
      <c r="H59" s="50"/>
      <c r="I59" s="50"/>
      <c r="J59" s="50"/>
      <c r="K59" s="50"/>
      <c r="L59" s="50"/>
      <c r="M59" s="50"/>
      <c r="N59" s="254"/>
      <c r="O59" s="51"/>
      <c r="P59" s="254"/>
      <c r="Q59" s="254"/>
      <c r="R59" s="248"/>
      <c r="S59" s="41"/>
      <c r="T59" s="41"/>
      <c r="U59" s="41"/>
      <c r="V59" s="262"/>
      <c r="W59" s="262"/>
      <c r="X59" s="53"/>
    </row>
    <row r="60" spans="1:24">
      <c r="A60" s="54" t="str">
        <f t="shared" si="0"/>
        <v/>
      </c>
      <c r="B60" s="54" t="str">
        <f t="shared" si="1"/>
        <v/>
      </c>
      <c r="C60" s="54" t="str">
        <f t="shared" si="2"/>
        <v/>
      </c>
      <c r="D60" s="49">
        <v>49</v>
      </c>
      <c r="E60" s="49"/>
      <c r="F60" s="49"/>
      <c r="G60" s="50"/>
      <c r="H60" s="50"/>
      <c r="I60" s="50"/>
      <c r="J60" s="50"/>
      <c r="K60" s="50"/>
      <c r="L60" s="50"/>
      <c r="M60" s="50"/>
      <c r="N60" s="254"/>
      <c r="O60" s="51"/>
      <c r="P60" s="254"/>
      <c r="Q60" s="254"/>
      <c r="R60" s="248"/>
      <c r="S60" s="41"/>
      <c r="T60" s="41"/>
      <c r="U60" s="41"/>
      <c r="V60" s="262"/>
      <c r="W60" s="262"/>
      <c r="X60" s="53"/>
    </row>
    <row r="61" spans="1:24">
      <c r="A61" s="54" t="str">
        <f t="shared" si="0"/>
        <v/>
      </c>
      <c r="B61" s="54" t="str">
        <f t="shared" si="1"/>
        <v/>
      </c>
      <c r="C61" s="54" t="str">
        <f t="shared" si="2"/>
        <v/>
      </c>
      <c r="D61" s="49">
        <v>50</v>
      </c>
      <c r="E61" s="49"/>
      <c r="F61" s="49"/>
      <c r="G61" s="50"/>
      <c r="H61" s="50"/>
      <c r="I61" s="50"/>
      <c r="J61" s="50"/>
      <c r="K61" s="50"/>
      <c r="L61" s="50"/>
      <c r="M61" s="50"/>
      <c r="N61" s="254"/>
      <c r="O61" s="51"/>
      <c r="P61" s="254"/>
      <c r="Q61" s="254"/>
      <c r="R61" s="248"/>
      <c r="S61" s="41"/>
      <c r="T61" s="41"/>
      <c r="U61" s="41"/>
      <c r="V61" s="262"/>
      <c r="W61" s="262"/>
      <c r="X61" s="53"/>
    </row>
    <row r="62" spans="1:24">
      <c r="A62" s="54" t="str">
        <f t="shared" si="0"/>
        <v/>
      </c>
      <c r="B62" s="54" t="str">
        <f t="shared" si="1"/>
        <v/>
      </c>
      <c r="C62" s="54" t="str">
        <f t="shared" si="2"/>
        <v/>
      </c>
      <c r="D62" s="49">
        <v>51</v>
      </c>
      <c r="E62" s="49"/>
      <c r="F62" s="49"/>
      <c r="G62" s="50"/>
      <c r="H62" s="50"/>
      <c r="I62" s="50"/>
      <c r="J62" s="50"/>
      <c r="K62" s="50"/>
      <c r="L62" s="50"/>
      <c r="M62" s="50"/>
      <c r="N62" s="254"/>
      <c r="O62" s="51"/>
      <c r="P62" s="254"/>
      <c r="Q62" s="254"/>
      <c r="R62" s="248"/>
      <c r="S62" s="41"/>
      <c r="T62" s="41"/>
      <c r="U62" s="41"/>
      <c r="V62" s="262"/>
      <c r="W62" s="262"/>
      <c r="X62" s="53"/>
    </row>
    <row r="63" spans="1:24">
      <c r="A63" s="54" t="str">
        <f t="shared" si="0"/>
        <v/>
      </c>
      <c r="B63" s="54" t="str">
        <f t="shared" si="1"/>
        <v/>
      </c>
      <c r="C63" s="54" t="str">
        <f t="shared" si="2"/>
        <v/>
      </c>
      <c r="D63" s="49">
        <v>52</v>
      </c>
      <c r="E63" s="49"/>
      <c r="F63" s="49"/>
      <c r="G63" s="50"/>
      <c r="H63" s="50"/>
      <c r="I63" s="50"/>
      <c r="J63" s="50"/>
      <c r="K63" s="50"/>
      <c r="L63" s="50"/>
      <c r="M63" s="50"/>
      <c r="N63" s="254"/>
      <c r="O63" s="51"/>
      <c r="P63" s="254"/>
      <c r="Q63" s="254"/>
      <c r="R63" s="248"/>
      <c r="S63" s="41"/>
      <c r="T63" s="41"/>
      <c r="U63" s="41"/>
      <c r="V63" s="262"/>
      <c r="W63" s="262"/>
      <c r="X63" s="53"/>
    </row>
    <row r="64" spans="1:24">
      <c r="A64" s="54" t="str">
        <f t="shared" si="0"/>
        <v/>
      </c>
      <c r="B64" s="54" t="str">
        <f t="shared" si="1"/>
        <v/>
      </c>
      <c r="C64" s="54" t="str">
        <f t="shared" si="2"/>
        <v/>
      </c>
      <c r="D64" s="49">
        <v>53</v>
      </c>
      <c r="E64" s="49"/>
      <c r="F64" s="49"/>
      <c r="G64" s="50"/>
      <c r="H64" s="50"/>
      <c r="I64" s="50"/>
      <c r="J64" s="50"/>
      <c r="K64" s="50"/>
      <c r="L64" s="50"/>
      <c r="M64" s="50"/>
      <c r="N64" s="254"/>
      <c r="O64" s="51"/>
      <c r="P64" s="254"/>
      <c r="Q64" s="254"/>
      <c r="R64" s="248"/>
      <c r="S64" s="41"/>
      <c r="T64" s="41"/>
      <c r="U64" s="41"/>
      <c r="V64" s="262"/>
      <c r="W64" s="262"/>
      <c r="X64" s="53"/>
    </row>
    <row r="65" spans="1:24">
      <c r="A65" s="54" t="str">
        <f t="shared" si="0"/>
        <v/>
      </c>
      <c r="B65" s="54" t="str">
        <f t="shared" si="1"/>
        <v/>
      </c>
      <c r="C65" s="54" t="str">
        <f t="shared" si="2"/>
        <v/>
      </c>
      <c r="D65" s="49">
        <v>54</v>
      </c>
      <c r="E65" s="49"/>
      <c r="F65" s="49"/>
      <c r="G65" s="50"/>
      <c r="H65" s="50"/>
      <c r="I65" s="50"/>
      <c r="J65" s="50"/>
      <c r="K65" s="50"/>
      <c r="L65" s="50"/>
      <c r="M65" s="50"/>
      <c r="N65" s="254"/>
      <c r="O65" s="51"/>
      <c r="P65" s="254"/>
      <c r="Q65" s="254"/>
      <c r="R65" s="248"/>
      <c r="S65" s="41"/>
      <c r="T65" s="41"/>
      <c r="U65" s="41"/>
      <c r="V65" s="262"/>
      <c r="W65" s="262"/>
      <c r="X65" s="53"/>
    </row>
    <row r="66" spans="1:24">
      <c r="A66" s="54" t="str">
        <f t="shared" si="0"/>
        <v/>
      </c>
      <c r="B66" s="54" t="str">
        <f t="shared" si="1"/>
        <v/>
      </c>
      <c r="C66" s="54" t="str">
        <f t="shared" si="2"/>
        <v/>
      </c>
      <c r="D66" s="49">
        <v>55</v>
      </c>
      <c r="E66" s="49"/>
      <c r="F66" s="49"/>
      <c r="G66" s="50"/>
      <c r="H66" s="50"/>
      <c r="I66" s="50"/>
      <c r="J66" s="50"/>
      <c r="K66" s="50"/>
      <c r="L66" s="50"/>
      <c r="M66" s="50"/>
      <c r="N66" s="254"/>
      <c r="O66" s="51"/>
      <c r="P66" s="254"/>
      <c r="Q66" s="254"/>
      <c r="R66" s="248"/>
      <c r="S66" s="41"/>
      <c r="T66" s="41"/>
      <c r="U66" s="41"/>
      <c r="V66" s="262"/>
      <c r="W66" s="262"/>
      <c r="X66" s="53"/>
    </row>
    <row r="67" spans="1:24">
      <c r="A67" s="54" t="str">
        <f t="shared" si="0"/>
        <v/>
      </c>
      <c r="B67" s="54" t="str">
        <f t="shared" si="1"/>
        <v/>
      </c>
      <c r="C67" s="54" t="str">
        <f t="shared" si="2"/>
        <v/>
      </c>
      <c r="D67" s="49">
        <v>56</v>
      </c>
      <c r="E67" s="49"/>
      <c r="F67" s="49"/>
      <c r="G67" s="50"/>
      <c r="H67" s="50"/>
      <c r="I67" s="50"/>
      <c r="J67" s="50"/>
      <c r="K67" s="50"/>
      <c r="L67" s="50"/>
      <c r="M67" s="50"/>
      <c r="N67" s="254"/>
      <c r="O67" s="51"/>
      <c r="P67" s="254"/>
      <c r="Q67" s="254"/>
      <c r="R67" s="248"/>
      <c r="S67" s="41"/>
      <c r="T67" s="41"/>
      <c r="U67" s="41"/>
      <c r="V67" s="262"/>
      <c r="W67" s="262"/>
      <c r="X67" s="53"/>
    </row>
    <row r="68" spans="1:24">
      <c r="A68" s="54" t="str">
        <f t="shared" si="0"/>
        <v/>
      </c>
      <c r="B68" s="54" t="str">
        <f t="shared" si="1"/>
        <v/>
      </c>
      <c r="C68" s="54" t="str">
        <f t="shared" si="2"/>
        <v/>
      </c>
      <c r="D68" s="49">
        <v>57</v>
      </c>
      <c r="E68" s="49"/>
      <c r="F68" s="49"/>
      <c r="G68" s="50"/>
      <c r="H68" s="50"/>
      <c r="I68" s="50"/>
      <c r="J68" s="50"/>
      <c r="K68" s="50"/>
      <c r="L68" s="50"/>
      <c r="M68" s="50"/>
      <c r="N68" s="254"/>
      <c r="O68" s="51"/>
      <c r="P68" s="254"/>
      <c r="Q68" s="254"/>
      <c r="R68" s="248"/>
      <c r="S68" s="41"/>
      <c r="T68" s="41"/>
      <c r="U68" s="41"/>
      <c r="V68" s="262"/>
      <c r="W68" s="262"/>
      <c r="X68" s="53"/>
    </row>
    <row r="69" spans="1:24">
      <c r="A69" s="54" t="str">
        <f t="shared" si="0"/>
        <v/>
      </c>
      <c r="B69" s="54" t="str">
        <f t="shared" si="1"/>
        <v/>
      </c>
      <c r="C69" s="54" t="str">
        <f t="shared" si="2"/>
        <v/>
      </c>
      <c r="D69" s="49">
        <v>58</v>
      </c>
      <c r="E69" s="49"/>
      <c r="F69" s="49"/>
      <c r="G69" s="50"/>
      <c r="H69" s="50"/>
      <c r="I69" s="50"/>
      <c r="J69" s="50"/>
      <c r="K69" s="50"/>
      <c r="L69" s="50"/>
      <c r="M69" s="50"/>
      <c r="N69" s="254"/>
      <c r="O69" s="51"/>
      <c r="P69" s="254"/>
      <c r="Q69" s="254"/>
      <c r="R69" s="248"/>
      <c r="S69" s="41"/>
      <c r="T69" s="41"/>
      <c r="U69" s="41"/>
      <c r="V69" s="262"/>
      <c r="W69" s="262"/>
      <c r="X69" s="53"/>
    </row>
    <row r="70" spans="1:24">
      <c r="A70" s="54" t="str">
        <f t="shared" si="0"/>
        <v/>
      </c>
      <c r="B70" s="54" t="str">
        <f t="shared" si="1"/>
        <v/>
      </c>
      <c r="C70" s="54" t="str">
        <f t="shared" si="2"/>
        <v/>
      </c>
      <c r="D70" s="49">
        <v>59</v>
      </c>
      <c r="E70" s="49"/>
      <c r="F70" s="49"/>
      <c r="G70" s="50"/>
      <c r="H70" s="50"/>
      <c r="I70" s="50"/>
      <c r="J70" s="50"/>
      <c r="K70" s="50"/>
      <c r="L70" s="50"/>
      <c r="M70" s="50"/>
      <c r="N70" s="254"/>
      <c r="O70" s="51"/>
      <c r="P70" s="254"/>
      <c r="Q70" s="254"/>
      <c r="R70" s="248"/>
      <c r="S70" s="41"/>
      <c r="T70" s="41"/>
      <c r="U70" s="41"/>
      <c r="V70" s="262"/>
      <c r="W70" s="262"/>
      <c r="X70" s="53"/>
    </row>
    <row r="71" spans="1:24">
      <c r="A71" s="54" t="str">
        <f t="shared" si="0"/>
        <v/>
      </c>
      <c r="B71" s="54" t="str">
        <f t="shared" si="1"/>
        <v/>
      </c>
      <c r="C71" s="54" t="str">
        <f t="shared" si="2"/>
        <v/>
      </c>
      <c r="D71" s="49">
        <v>60</v>
      </c>
      <c r="E71" s="49"/>
      <c r="F71" s="49"/>
      <c r="G71" s="50"/>
      <c r="H71" s="50"/>
      <c r="I71" s="50"/>
      <c r="J71" s="50"/>
      <c r="K71" s="50"/>
      <c r="L71" s="50"/>
      <c r="M71" s="50"/>
      <c r="N71" s="254"/>
      <c r="O71" s="51"/>
      <c r="P71" s="254"/>
      <c r="Q71" s="254"/>
      <c r="R71" s="248"/>
      <c r="S71" s="41"/>
      <c r="T71" s="41"/>
      <c r="U71" s="41"/>
      <c r="V71" s="262"/>
      <c r="W71" s="262"/>
      <c r="X71" s="53"/>
    </row>
    <row r="72" spans="1:24">
      <c r="A72" s="54" t="str">
        <f t="shared" si="0"/>
        <v/>
      </c>
      <c r="B72" s="54" t="str">
        <f t="shared" si="1"/>
        <v/>
      </c>
      <c r="C72" s="54" t="str">
        <f t="shared" si="2"/>
        <v/>
      </c>
      <c r="D72" s="49">
        <v>61</v>
      </c>
      <c r="E72" s="49"/>
      <c r="F72" s="49"/>
      <c r="G72" s="50"/>
      <c r="H72" s="50"/>
      <c r="I72" s="50"/>
      <c r="J72" s="50"/>
      <c r="K72" s="50"/>
      <c r="L72" s="50"/>
      <c r="M72" s="50"/>
      <c r="N72" s="254"/>
      <c r="O72" s="51"/>
      <c r="P72" s="254"/>
      <c r="Q72" s="254"/>
      <c r="R72" s="248"/>
      <c r="S72" s="41"/>
      <c r="T72" s="41"/>
      <c r="U72" s="41"/>
      <c r="V72" s="262"/>
      <c r="W72" s="262"/>
      <c r="X72" s="53"/>
    </row>
    <row r="73" spans="1:24">
      <c r="A73" s="54" t="str">
        <f t="shared" si="0"/>
        <v/>
      </c>
      <c r="B73" s="54" t="str">
        <f t="shared" si="1"/>
        <v/>
      </c>
      <c r="C73" s="54" t="str">
        <f t="shared" si="2"/>
        <v/>
      </c>
      <c r="D73" s="49">
        <v>62</v>
      </c>
      <c r="E73" s="49"/>
      <c r="F73" s="49"/>
      <c r="G73" s="50"/>
      <c r="H73" s="50"/>
      <c r="I73" s="50"/>
      <c r="J73" s="50"/>
      <c r="K73" s="50"/>
      <c r="L73" s="50"/>
      <c r="M73" s="50"/>
      <c r="N73" s="254"/>
      <c r="O73" s="51"/>
      <c r="P73" s="254"/>
      <c r="Q73" s="254"/>
      <c r="R73" s="248"/>
      <c r="S73" s="41"/>
      <c r="T73" s="41"/>
      <c r="U73" s="41"/>
      <c r="V73" s="262"/>
      <c r="W73" s="262"/>
      <c r="X73" s="53"/>
    </row>
    <row r="74" spans="1:24">
      <c r="A74" s="54" t="str">
        <f t="shared" si="0"/>
        <v/>
      </c>
      <c r="B74" s="54" t="str">
        <f t="shared" si="1"/>
        <v/>
      </c>
      <c r="C74" s="54" t="str">
        <f t="shared" si="2"/>
        <v/>
      </c>
      <c r="D74" s="49">
        <v>63</v>
      </c>
      <c r="E74" s="49"/>
      <c r="F74" s="49"/>
      <c r="G74" s="50"/>
      <c r="H74" s="50"/>
      <c r="I74" s="50"/>
      <c r="J74" s="50"/>
      <c r="K74" s="50"/>
      <c r="L74" s="50"/>
      <c r="M74" s="50"/>
      <c r="N74" s="254"/>
      <c r="O74" s="51"/>
      <c r="P74" s="254"/>
      <c r="Q74" s="254"/>
      <c r="R74" s="248"/>
      <c r="S74" s="41"/>
      <c r="T74" s="41"/>
      <c r="U74" s="41"/>
      <c r="V74" s="262"/>
      <c r="W74" s="262"/>
      <c r="X74" s="53"/>
    </row>
    <row r="75" spans="1:24">
      <c r="A75" s="54" t="str">
        <f t="shared" si="0"/>
        <v/>
      </c>
      <c r="B75" s="54" t="str">
        <f t="shared" si="1"/>
        <v/>
      </c>
      <c r="C75" s="54" t="str">
        <f t="shared" si="2"/>
        <v/>
      </c>
      <c r="D75" s="49">
        <v>64</v>
      </c>
      <c r="E75" s="49"/>
      <c r="F75" s="49"/>
      <c r="G75" s="50"/>
      <c r="H75" s="50"/>
      <c r="I75" s="50"/>
      <c r="J75" s="50"/>
      <c r="K75" s="50"/>
      <c r="L75" s="50"/>
      <c r="M75" s="50"/>
      <c r="N75" s="254"/>
      <c r="O75" s="51"/>
      <c r="P75" s="254"/>
      <c r="Q75" s="254"/>
      <c r="R75" s="248"/>
      <c r="S75" s="41"/>
      <c r="T75" s="41"/>
      <c r="U75" s="41"/>
      <c r="V75" s="262"/>
      <c r="W75" s="262"/>
      <c r="X75" s="53"/>
    </row>
    <row r="76" spans="1:24">
      <c r="A76" s="54" t="str">
        <f t="shared" si="0"/>
        <v/>
      </c>
      <c r="B76" s="54" t="str">
        <f t="shared" si="1"/>
        <v/>
      </c>
      <c r="C76" s="54" t="str">
        <f t="shared" si="2"/>
        <v/>
      </c>
      <c r="D76" s="49">
        <v>65</v>
      </c>
      <c r="E76" s="49"/>
      <c r="F76" s="49"/>
      <c r="G76" s="50"/>
      <c r="H76" s="50"/>
      <c r="I76" s="50"/>
      <c r="J76" s="50"/>
      <c r="K76" s="50"/>
      <c r="L76" s="50"/>
      <c r="M76" s="50"/>
      <c r="N76" s="254"/>
      <c r="O76" s="51"/>
      <c r="P76" s="254"/>
      <c r="Q76" s="254"/>
      <c r="R76" s="248"/>
      <c r="S76" s="41"/>
      <c r="T76" s="41"/>
      <c r="U76" s="41"/>
      <c r="V76" s="262"/>
      <c r="W76" s="262"/>
      <c r="X76" s="53"/>
    </row>
    <row r="77" spans="1:24">
      <c r="A77" s="54" t="str">
        <f t="shared" si="0"/>
        <v/>
      </c>
      <c r="B77" s="54" t="str">
        <f t="shared" si="1"/>
        <v/>
      </c>
      <c r="C77" s="54" t="str">
        <f t="shared" si="2"/>
        <v/>
      </c>
      <c r="D77" s="49">
        <v>66</v>
      </c>
      <c r="E77" s="49"/>
      <c r="F77" s="49"/>
      <c r="G77" s="50"/>
      <c r="H77" s="50"/>
      <c r="I77" s="50"/>
      <c r="J77" s="50"/>
      <c r="K77" s="50"/>
      <c r="L77" s="50"/>
      <c r="M77" s="50"/>
      <c r="N77" s="254"/>
      <c r="O77" s="51"/>
      <c r="P77" s="254"/>
      <c r="Q77" s="254"/>
      <c r="R77" s="248"/>
      <c r="S77" s="41"/>
      <c r="T77" s="41"/>
      <c r="U77" s="41"/>
      <c r="V77" s="262"/>
      <c r="W77" s="262"/>
      <c r="X77" s="53"/>
    </row>
    <row r="78" spans="1:24">
      <c r="A78" s="54" t="str">
        <f t="shared" ref="A78:A141" si="3">IF(ISBLANK(E78),"",dfName)</f>
        <v/>
      </c>
      <c r="B78" s="54" t="str">
        <f t="shared" ref="B78:B141" si="4">IF(ISBLANK(E78),"",dfRG)</f>
        <v/>
      </c>
      <c r="C78" s="54" t="str">
        <f t="shared" ref="C78:C141" si="5">IF(ISBLANK(E78),"",EndDate)</f>
        <v/>
      </c>
      <c r="D78" s="49">
        <v>67</v>
      </c>
      <c r="E78" s="49"/>
      <c r="F78" s="49"/>
      <c r="G78" s="50"/>
      <c r="H78" s="50"/>
      <c r="I78" s="50"/>
      <c r="J78" s="50"/>
      <c r="K78" s="50"/>
      <c r="L78" s="50"/>
      <c r="M78" s="50"/>
      <c r="N78" s="254"/>
      <c r="O78" s="51"/>
      <c r="P78" s="254"/>
      <c r="Q78" s="254"/>
      <c r="R78" s="248"/>
      <c r="S78" s="41"/>
      <c r="T78" s="41"/>
      <c r="U78" s="41"/>
      <c r="V78" s="262"/>
      <c r="W78" s="262"/>
      <c r="X78" s="53"/>
    </row>
    <row r="79" spans="1:24">
      <c r="A79" s="54" t="str">
        <f t="shared" si="3"/>
        <v/>
      </c>
      <c r="B79" s="54" t="str">
        <f t="shared" si="4"/>
        <v/>
      </c>
      <c r="C79" s="54" t="str">
        <f t="shared" si="5"/>
        <v/>
      </c>
      <c r="D79" s="49">
        <v>68</v>
      </c>
      <c r="E79" s="49"/>
      <c r="F79" s="49"/>
      <c r="G79" s="50"/>
      <c r="H79" s="50"/>
      <c r="I79" s="50"/>
      <c r="J79" s="50"/>
      <c r="K79" s="50"/>
      <c r="L79" s="50"/>
      <c r="M79" s="50"/>
      <c r="N79" s="254"/>
      <c r="O79" s="51"/>
      <c r="P79" s="254"/>
      <c r="Q79" s="254"/>
      <c r="R79" s="248"/>
      <c r="S79" s="41"/>
      <c r="T79" s="41"/>
      <c r="U79" s="41"/>
      <c r="V79" s="262"/>
      <c r="W79" s="262"/>
      <c r="X79" s="53"/>
    </row>
    <row r="80" spans="1:24">
      <c r="A80" s="54" t="str">
        <f t="shared" si="3"/>
        <v/>
      </c>
      <c r="B80" s="54" t="str">
        <f t="shared" si="4"/>
        <v/>
      </c>
      <c r="C80" s="54" t="str">
        <f t="shared" si="5"/>
        <v/>
      </c>
      <c r="D80" s="49">
        <v>69</v>
      </c>
      <c r="E80" s="49"/>
      <c r="F80" s="49"/>
      <c r="G80" s="50"/>
      <c r="H80" s="50"/>
      <c r="I80" s="50"/>
      <c r="J80" s="50"/>
      <c r="K80" s="50"/>
      <c r="L80" s="50"/>
      <c r="M80" s="50"/>
      <c r="N80" s="254"/>
      <c r="O80" s="51"/>
      <c r="P80" s="254"/>
      <c r="Q80" s="254"/>
      <c r="R80" s="248"/>
      <c r="S80" s="41"/>
      <c r="T80" s="41"/>
      <c r="U80" s="41"/>
      <c r="V80" s="262"/>
      <c r="W80" s="262"/>
      <c r="X80" s="53"/>
    </row>
    <row r="81" spans="1:24">
      <c r="A81" s="54" t="str">
        <f t="shared" si="3"/>
        <v/>
      </c>
      <c r="B81" s="54" t="str">
        <f t="shared" si="4"/>
        <v/>
      </c>
      <c r="C81" s="54" t="str">
        <f t="shared" si="5"/>
        <v/>
      </c>
      <c r="D81" s="49">
        <v>70</v>
      </c>
      <c r="E81" s="49"/>
      <c r="F81" s="49"/>
      <c r="G81" s="50"/>
      <c r="H81" s="50"/>
      <c r="I81" s="50"/>
      <c r="J81" s="50"/>
      <c r="K81" s="50"/>
      <c r="L81" s="50"/>
      <c r="M81" s="50"/>
      <c r="N81" s="254"/>
      <c r="O81" s="51"/>
      <c r="P81" s="254"/>
      <c r="Q81" s="254"/>
      <c r="R81" s="248"/>
      <c r="S81" s="41"/>
      <c r="T81" s="41"/>
      <c r="U81" s="41"/>
      <c r="V81" s="262"/>
      <c r="W81" s="262"/>
      <c r="X81" s="53"/>
    </row>
    <row r="82" spans="1:24">
      <c r="A82" s="54" t="str">
        <f t="shared" si="3"/>
        <v/>
      </c>
      <c r="B82" s="54" t="str">
        <f t="shared" si="4"/>
        <v/>
      </c>
      <c r="C82" s="54" t="str">
        <f t="shared" si="5"/>
        <v/>
      </c>
      <c r="D82" s="49">
        <v>71</v>
      </c>
      <c r="E82" s="49"/>
      <c r="F82" s="49"/>
      <c r="G82" s="50"/>
      <c r="H82" s="50"/>
      <c r="I82" s="50"/>
      <c r="J82" s="50"/>
      <c r="K82" s="50"/>
      <c r="L82" s="50"/>
      <c r="M82" s="50"/>
      <c r="N82" s="254"/>
      <c r="O82" s="51"/>
      <c r="P82" s="254"/>
      <c r="Q82" s="254"/>
      <c r="R82" s="248"/>
      <c r="S82" s="41"/>
      <c r="T82" s="41"/>
      <c r="U82" s="41"/>
      <c r="V82" s="262"/>
      <c r="W82" s="262"/>
      <c r="X82" s="53"/>
    </row>
    <row r="83" spans="1:24">
      <c r="A83" s="54" t="str">
        <f t="shared" si="3"/>
        <v/>
      </c>
      <c r="B83" s="54" t="str">
        <f t="shared" si="4"/>
        <v/>
      </c>
      <c r="C83" s="54" t="str">
        <f t="shared" si="5"/>
        <v/>
      </c>
      <c r="D83" s="49">
        <v>72</v>
      </c>
      <c r="E83" s="49"/>
      <c r="F83" s="49"/>
      <c r="G83" s="50"/>
      <c r="H83" s="50"/>
      <c r="I83" s="50"/>
      <c r="J83" s="50"/>
      <c r="K83" s="50"/>
      <c r="L83" s="50"/>
      <c r="M83" s="50"/>
      <c r="N83" s="254"/>
      <c r="O83" s="51"/>
      <c r="P83" s="254"/>
      <c r="Q83" s="254"/>
      <c r="R83" s="248"/>
      <c r="S83" s="41"/>
      <c r="T83" s="41"/>
      <c r="U83" s="41"/>
      <c r="V83" s="262"/>
      <c r="W83" s="262"/>
      <c r="X83" s="53"/>
    </row>
    <row r="84" spans="1:24">
      <c r="A84" s="54" t="str">
        <f t="shared" si="3"/>
        <v/>
      </c>
      <c r="B84" s="54" t="str">
        <f t="shared" si="4"/>
        <v/>
      </c>
      <c r="C84" s="54" t="str">
        <f t="shared" si="5"/>
        <v/>
      </c>
      <c r="D84" s="49">
        <v>73</v>
      </c>
      <c r="E84" s="49"/>
      <c r="F84" s="49"/>
      <c r="G84" s="50"/>
      <c r="H84" s="50"/>
      <c r="I84" s="50"/>
      <c r="J84" s="50"/>
      <c r="K84" s="50"/>
      <c r="L84" s="50"/>
      <c r="M84" s="50"/>
      <c r="N84" s="254"/>
      <c r="O84" s="51"/>
      <c r="P84" s="254"/>
      <c r="Q84" s="254"/>
      <c r="R84" s="248"/>
      <c r="S84" s="41"/>
      <c r="T84" s="41"/>
      <c r="U84" s="41"/>
      <c r="V84" s="262"/>
      <c r="W84" s="262"/>
      <c r="X84" s="53"/>
    </row>
    <row r="85" spans="1:24">
      <c r="A85" s="54" t="str">
        <f t="shared" si="3"/>
        <v/>
      </c>
      <c r="B85" s="54" t="str">
        <f t="shared" si="4"/>
        <v/>
      </c>
      <c r="C85" s="54" t="str">
        <f t="shared" si="5"/>
        <v/>
      </c>
      <c r="D85" s="49">
        <v>74</v>
      </c>
      <c r="E85" s="49"/>
      <c r="F85" s="49"/>
      <c r="G85" s="50"/>
      <c r="H85" s="50"/>
      <c r="I85" s="50"/>
      <c r="J85" s="50"/>
      <c r="K85" s="50"/>
      <c r="L85" s="50"/>
      <c r="M85" s="50"/>
      <c r="N85" s="254"/>
      <c r="O85" s="51"/>
      <c r="P85" s="254"/>
      <c r="Q85" s="254"/>
      <c r="R85" s="248"/>
      <c r="S85" s="41"/>
      <c r="T85" s="41"/>
      <c r="U85" s="41"/>
      <c r="V85" s="262"/>
      <c r="W85" s="262"/>
      <c r="X85" s="53"/>
    </row>
    <row r="86" spans="1:24">
      <c r="A86" s="54" t="str">
        <f t="shared" si="3"/>
        <v/>
      </c>
      <c r="B86" s="54" t="str">
        <f t="shared" si="4"/>
        <v/>
      </c>
      <c r="C86" s="54" t="str">
        <f t="shared" si="5"/>
        <v/>
      </c>
      <c r="D86" s="49">
        <v>75</v>
      </c>
      <c r="E86" s="49"/>
      <c r="F86" s="49"/>
      <c r="G86" s="50"/>
      <c r="H86" s="50"/>
      <c r="I86" s="50"/>
      <c r="J86" s="50"/>
      <c r="K86" s="50"/>
      <c r="L86" s="50"/>
      <c r="M86" s="50"/>
      <c r="N86" s="254"/>
      <c r="O86" s="51"/>
      <c r="P86" s="254"/>
      <c r="Q86" s="254"/>
      <c r="R86" s="248"/>
      <c r="S86" s="41"/>
      <c r="T86" s="41"/>
      <c r="U86" s="41"/>
      <c r="V86" s="262"/>
      <c r="W86" s="262"/>
      <c r="X86" s="53"/>
    </row>
    <row r="87" spans="1:24">
      <c r="A87" s="54" t="str">
        <f t="shared" si="3"/>
        <v/>
      </c>
      <c r="B87" s="54" t="str">
        <f t="shared" si="4"/>
        <v/>
      </c>
      <c r="C87" s="54" t="str">
        <f t="shared" si="5"/>
        <v/>
      </c>
      <c r="D87" s="49">
        <v>76</v>
      </c>
      <c r="E87" s="49"/>
      <c r="F87" s="49"/>
      <c r="G87" s="50"/>
      <c r="H87" s="50"/>
      <c r="I87" s="50"/>
      <c r="J87" s="50"/>
      <c r="K87" s="50"/>
      <c r="L87" s="50"/>
      <c r="M87" s="50"/>
      <c r="N87" s="254"/>
      <c r="O87" s="51"/>
      <c r="P87" s="254"/>
      <c r="Q87" s="254"/>
      <c r="R87" s="248"/>
      <c r="S87" s="41"/>
      <c r="T87" s="41"/>
      <c r="U87" s="41"/>
      <c r="V87" s="262"/>
      <c r="W87" s="262"/>
      <c r="X87" s="53"/>
    </row>
    <row r="88" spans="1:24">
      <c r="A88" s="54" t="str">
        <f t="shared" si="3"/>
        <v/>
      </c>
      <c r="B88" s="54" t="str">
        <f t="shared" si="4"/>
        <v/>
      </c>
      <c r="C88" s="54" t="str">
        <f t="shared" si="5"/>
        <v/>
      </c>
      <c r="D88" s="49">
        <v>77</v>
      </c>
      <c r="E88" s="49"/>
      <c r="F88" s="49"/>
      <c r="G88" s="50"/>
      <c r="H88" s="50"/>
      <c r="I88" s="50"/>
      <c r="J88" s="50"/>
      <c r="K88" s="50"/>
      <c r="L88" s="50"/>
      <c r="M88" s="50"/>
      <c r="N88" s="254"/>
      <c r="O88" s="51"/>
      <c r="P88" s="254"/>
      <c r="Q88" s="254"/>
      <c r="R88" s="248"/>
      <c r="S88" s="41"/>
      <c r="T88" s="41"/>
      <c r="U88" s="41"/>
      <c r="V88" s="262"/>
      <c r="W88" s="262"/>
      <c r="X88" s="53"/>
    </row>
    <row r="89" spans="1:24">
      <c r="A89" s="54" t="str">
        <f t="shared" si="3"/>
        <v/>
      </c>
      <c r="B89" s="54" t="str">
        <f t="shared" si="4"/>
        <v/>
      </c>
      <c r="C89" s="54" t="str">
        <f t="shared" si="5"/>
        <v/>
      </c>
      <c r="D89" s="49">
        <v>78</v>
      </c>
      <c r="E89" s="49"/>
      <c r="F89" s="49"/>
      <c r="G89" s="50"/>
      <c r="H89" s="50"/>
      <c r="I89" s="50"/>
      <c r="J89" s="50"/>
      <c r="K89" s="50"/>
      <c r="L89" s="50"/>
      <c r="M89" s="50"/>
      <c r="N89" s="254"/>
      <c r="O89" s="51"/>
      <c r="P89" s="254"/>
      <c r="Q89" s="254"/>
      <c r="R89" s="248"/>
      <c r="S89" s="41"/>
      <c r="T89" s="41"/>
      <c r="U89" s="41"/>
      <c r="V89" s="262"/>
      <c r="W89" s="262"/>
      <c r="X89" s="53"/>
    </row>
    <row r="90" spans="1:24">
      <c r="A90" s="54" t="str">
        <f t="shared" si="3"/>
        <v/>
      </c>
      <c r="B90" s="54" t="str">
        <f t="shared" si="4"/>
        <v/>
      </c>
      <c r="C90" s="54" t="str">
        <f t="shared" si="5"/>
        <v/>
      </c>
      <c r="D90" s="49">
        <v>79</v>
      </c>
      <c r="E90" s="49"/>
      <c r="F90" s="49"/>
      <c r="G90" s="50"/>
      <c r="H90" s="50"/>
      <c r="I90" s="50"/>
      <c r="J90" s="50"/>
      <c r="K90" s="50"/>
      <c r="L90" s="50"/>
      <c r="M90" s="50"/>
      <c r="N90" s="254"/>
      <c r="O90" s="51"/>
      <c r="P90" s="254"/>
      <c r="Q90" s="254"/>
      <c r="R90" s="248"/>
      <c r="S90" s="41"/>
      <c r="T90" s="41"/>
      <c r="U90" s="41"/>
      <c r="V90" s="262"/>
      <c r="W90" s="262"/>
      <c r="X90" s="53"/>
    </row>
    <row r="91" spans="1:24">
      <c r="A91" s="54" t="str">
        <f t="shared" si="3"/>
        <v/>
      </c>
      <c r="B91" s="54" t="str">
        <f t="shared" si="4"/>
        <v/>
      </c>
      <c r="C91" s="54" t="str">
        <f t="shared" si="5"/>
        <v/>
      </c>
      <c r="D91" s="49">
        <v>80</v>
      </c>
      <c r="E91" s="49"/>
      <c r="F91" s="49"/>
      <c r="G91" s="50"/>
      <c r="H91" s="50"/>
      <c r="I91" s="50"/>
      <c r="J91" s="50"/>
      <c r="K91" s="50"/>
      <c r="L91" s="50"/>
      <c r="M91" s="50"/>
      <c r="N91" s="254"/>
      <c r="O91" s="51"/>
      <c r="P91" s="254"/>
      <c r="Q91" s="254"/>
      <c r="R91" s="248"/>
      <c r="S91" s="41"/>
      <c r="T91" s="41"/>
      <c r="U91" s="41"/>
      <c r="V91" s="262"/>
      <c r="W91" s="262"/>
      <c r="X91" s="53"/>
    </row>
    <row r="92" spans="1:24">
      <c r="A92" s="54" t="str">
        <f t="shared" si="3"/>
        <v/>
      </c>
      <c r="B92" s="54" t="str">
        <f t="shared" si="4"/>
        <v/>
      </c>
      <c r="C92" s="54" t="str">
        <f t="shared" si="5"/>
        <v/>
      </c>
      <c r="D92" s="49">
        <v>81</v>
      </c>
      <c r="E92" s="49"/>
      <c r="F92" s="49"/>
      <c r="G92" s="50"/>
      <c r="H92" s="50"/>
      <c r="I92" s="50"/>
      <c r="J92" s="50"/>
      <c r="K92" s="50"/>
      <c r="L92" s="50"/>
      <c r="M92" s="50"/>
      <c r="N92" s="254"/>
      <c r="O92" s="51"/>
      <c r="P92" s="254"/>
      <c r="Q92" s="254"/>
      <c r="R92" s="248"/>
      <c r="S92" s="41"/>
      <c r="T92" s="41"/>
      <c r="U92" s="41"/>
      <c r="V92" s="262"/>
      <c r="W92" s="262"/>
      <c r="X92" s="53"/>
    </row>
    <row r="93" spans="1:24">
      <c r="A93" s="54" t="str">
        <f t="shared" si="3"/>
        <v/>
      </c>
      <c r="B93" s="54" t="str">
        <f t="shared" si="4"/>
        <v/>
      </c>
      <c r="C93" s="54" t="str">
        <f t="shared" si="5"/>
        <v/>
      </c>
      <c r="D93" s="49">
        <v>82</v>
      </c>
      <c r="E93" s="49"/>
      <c r="F93" s="49"/>
      <c r="G93" s="50"/>
      <c r="H93" s="50"/>
      <c r="I93" s="50"/>
      <c r="J93" s="50"/>
      <c r="K93" s="50"/>
      <c r="L93" s="50"/>
      <c r="M93" s="50"/>
      <c r="N93" s="254"/>
      <c r="O93" s="51"/>
      <c r="P93" s="254"/>
      <c r="Q93" s="254"/>
      <c r="R93" s="248"/>
      <c r="S93" s="41"/>
      <c r="T93" s="41"/>
      <c r="U93" s="41"/>
      <c r="V93" s="262"/>
      <c r="W93" s="262"/>
      <c r="X93" s="53"/>
    </row>
    <row r="94" spans="1:24">
      <c r="A94" s="54" t="str">
        <f t="shared" si="3"/>
        <v/>
      </c>
      <c r="B94" s="54" t="str">
        <f t="shared" si="4"/>
        <v/>
      </c>
      <c r="C94" s="54" t="str">
        <f t="shared" si="5"/>
        <v/>
      </c>
      <c r="D94" s="49">
        <v>83</v>
      </c>
      <c r="E94" s="49"/>
      <c r="F94" s="49"/>
      <c r="G94" s="50"/>
      <c r="H94" s="50"/>
      <c r="I94" s="50"/>
      <c r="J94" s="50"/>
      <c r="K94" s="50"/>
      <c r="L94" s="50"/>
      <c r="M94" s="50"/>
      <c r="N94" s="254"/>
      <c r="O94" s="51"/>
      <c r="P94" s="254"/>
      <c r="Q94" s="254"/>
      <c r="R94" s="248"/>
      <c r="S94" s="41"/>
      <c r="T94" s="41"/>
      <c r="U94" s="41"/>
      <c r="V94" s="262"/>
      <c r="W94" s="262"/>
      <c r="X94" s="53"/>
    </row>
    <row r="95" spans="1:24">
      <c r="A95" s="54" t="str">
        <f t="shared" si="3"/>
        <v/>
      </c>
      <c r="B95" s="54" t="str">
        <f t="shared" si="4"/>
        <v/>
      </c>
      <c r="C95" s="54" t="str">
        <f t="shared" si="5"/>
        <v/>
      </c>
      <c r="D95" s="49">
        <v>84</v>
      </c>
      <c r="E95" s="49"/>
      <c r="F95" s="49"/>
      <c r="G95" s="50"/>
      <c r="H95" s="50"/>
      <c r="I95" s="50"/>
      <c r="J95" s="50"/>
      <c r="K95" s="50"/>
      <c r="L95" s="50"/>
      <c r="M95" s="50"/>
      <c r="N95" s="254"/>
      <c r="O95" s="51"/>
      <c r="P95" s="254"/>
      <c r="Q95" s="254"/>
      <c r="R95" s="248"/>
      <c r="S95" s="41"/>
      <c r="T95" s="41"/>
      <c r="U95" s="41"/>
      <c r="V95" s="262"/>
      <c r="W95" s="262"/>
      <c r="X95" s="53"/>
    </row>
    <row r="96" spans="1:24">
      <c r="A96" s="54" t="str">
        <f t="shared" si="3"/>
        <v/>
      </c>
      <c r="B96" s="54" t="str">
        <f t="shared" si="4"/>
        <v/>
      </c>
      <c r="C96" s="54" t="str">
        <f t="shared" si="5"/>
        <v/>
      </c>
      <c r="D96" s="49">
        <v>85</v>
      </c>
      <c r="E96" s="49"/>
      <c r="F96" s="49"/>
      <c r="G96" s="50"/>
      <c r="H96" s="50"/>
      <c r="I96" s="50"/>
      <c r="J96" s="50"/>
      <c r="K96" s="50"/>
      <c r="L96" s="50"/>
      <c r="M96" s="50"/>
      <c r="N96" s="254"/>
      <c r="O96" s="51"/>
      <c r="P96" s="254"/>
      <c r="Q96" s="254"/>
      <c r="R96" s="248"/>
      <c r="S96" s="41"/>
      <c r="T96" s="41"/>
      <c r="U96" s="41"/>
      <c r="V96" s="262"/>
      <c r="W96" s="262"/>
      <c r="X96" s="53"/>
    </row>
    <row r="97" spans="1:24">
      <c r="A97" s="54" t="str">
        <f t="shared" si="3"/>
        <v/>
      </c>
      <c r="B97" s="54" t="str">
        <f t="shared" si="4"/>
        <v/>
      </c>
      <c r="C97" s="54" t="str">
        <f t="shared" si="5"/>
        <v/>
      </c>
      <c r="D97" s="49">
        <v>86</v>
      </c>
      <c r="E97" s="49"/>
      <c r="F97" s="49"/>
      <c r="G97" s="50"/>
      <c r="H97" s="50"/>
      <c r="I97" s="50"/>
      <c r="J97" s="50"/>
      <c r="K97" s="50"/>
      <c r="L97" s="50"/>
      <c r="M97" s="50"/>
      <c r="N97" s="254"/>
      <c r="O97" s="51"/>
      <c r="P97" s="254"/>
      <c r="Q97" s="254"/>
      <c r="R97" s="248"/>
      <c r="S97" s="41"/>
      <c r="T97" s="41"/>
      <c r="U97" s="41"/>
      <c r="V97" s="262"/>
      <c r="W97" s="262"/>
      <c r="X97" s="53"/>
    </row>
    <row r="98" spans="1:24">
      <c r="A98" s="54" t="str">
        <f t="shared" si="3"/>
        <v/>
      </c>
      <c r="B98" s="54" t="str">
        <f t="shared" si="4"/>
        <v/>
      </c>
      <c r="C98" s="54" t="str">
        <f t="shared" si="5"/>
        <v/>
      </c>
      <c r="D98" s="49">
        <v>87</v>
      </c>
      <c r="E98" s="49"/>
      <c r="F98" s="49"/>
      <c r="G98" s="50"/>
      <c r="H98" s="50"/>
      <c r="I98" s="50"/>
      <c r="J98" s="50"/>
      <c r="K98" s="50"/>
      <c r="L98" s="50"/>
      <c r="M98" s="50"/>
      <c r="N98" s="254"/>
      <c r="O98" s="51"/>
      <c r="P98" s="254"/>
      <c r="Q98" s="254"/>
      <c r="R98" s="248"/>
      <c r="S98" s="41"/>
      <c r="T98" s="41"/>
      <c r="U98" s="41"/>
      <c r="V98" s="262"/>
      <c r="W98" s="262"/>
      <c r="X98" s="53"/>
    </row>
    <row r="99" spans="1:24">
      <c r="A99" s="54" t="str">
        <f t="shared" si="3"/>
        <v/>
      </c>
      <c r="B99" s="54" t="str">
        <f t="shared" si="4"/>
        <v/>
      </c>
      <c r="C99" s="54" t="str">
        <f t="shared" si="5"/>
        <v/>
      </c>
      <c r="D99" s="49">
        <v>88</v>
      </c>
      <c r="E99" s="49"/>
      <c r="F99" s="49"/>
      <c r="G99" s="50"/>
      <c r="H99" s="50"/>
      <c r="I99" s="50"/>
      <c r="J99" s="50"/>
      <c r="K99" s="50"/>
      <c r="L99" s="50"/>
      <c r="M99" s="50"/>
      <c r="N99" s="254"/>
      <c r="O99" s="51"/>
      <c r="P99" s="254"/>
      <c r="Q99" s="254"/>
      <c r="R99" s="248"/>
      <c r="S99" s="41"/>
      <c r="T99" s="41"/>
      <c r="U99" s="41"/>
      <c r="V99" s="262"/>
      <c r="W99" s="262"/>
      <c r="X99" s="53"/>
    </row>
    <row r="100" spans="1:24">
      <c r="A100" s="54" t="str">
        <f t="shared" si="3"/>
        <v/>
      </c>
      <c r="B100" s="54" t="str">
        <f t="shared" si="4"/>
        <v/>
      </c>
      <c r="C100" s="54" t="str">
        <f t="shared" si="5"/>
        <v/>
      </c>
      <c r="D100" s="49">
        <v>89</v>
      </c>
      <c r="E100" s="49"/>
      <c r="F100" s="49"/>
      <c r="G100" s="50"/>
      <c r="H100" s="50"/>
      <c r="I100" s="50"/>
      <c r="J100" s="50"/>
      <c r="K100" s="50"/>
      <c r="L100" s="50"/>
      <c r="M100" s="50"/>
      <c r="N100" s="254"/>
      <c r="O100" s="51"/>
      <c r="P100" s="254"/>
      <c r="Q100" s="254"/>
      <c r="R100" s="248"/>
      <c r="S100" s="41"/>
      <c r="T100" s="41"/>
      <c r="U100" s="41"/>
      <c r="V100" s="262"/>
      <c r="W100" s="262"/>
      <c r="X100" s="53"/>
    </row>
    <row r="101" spans="1:24">
      <c r="A101" s="54" t="str">
        <f t="shared" si="3"/>
        <v/>
      </c>
      <c r="B101" s="54" t="str">
        <f t="shared" si="4"/>
        <v/>
      </c>
      <c r="C101" s="54" t="str">
        <f t="shared" si="5"/>
        <v/>
      </c>
      <c r="D101" s="49">
        <v>90</v>
      </c>
      <c r="E101" s="49"/>
      <c r="F101" s="49"/>
      <c r="G101" s="50"/>
      <c r="H101" s="50"/>
      <c r="I101" s="50"/>
      <c r="J101" s="50"/>
      <c r="K101" s="50"/>
      <c r="L101" s="50"/>
      <c r="M101" s="50"/>
      <c r="N101" s="254"/>
      <c r="O101" s="51"/>
      <c r="P101" s="254"/>
      <c r="Q101" s="254"/>
      <c r="R101" s="248"/>
      <c r="S101" s="41"/>
      <c r="T101" s="41"/>
      <c r="U101" s="41"/>
      <c r="V101" s="262"/>
      <c r="W101" s="262"/>
      <c r="X101" s="53"/>
    </row>
    <row r="102" spans="1:24">
      <c r="A102" s="54" t="str">
        <f t="shared" si="3"/>
        <v/>
      </c>
      <c r="B102" s="54" t="str">
        <f t="shared" si="4"/>
        <v/>
      </c>
      <c r="C102" s="54" t="str">
        <f t="shared" si="5"/>
        <v/>
      </c>
      <c r="D102" s="49">
        <v>91</v>
      </c>
      <c r="E102" s="49"/>
      <c r="F102" s="49"/>
      <c r="G102" s="50"/>
      <c r="H102" s="50"/>
      <c r="I102" s="50"/>
      <c r="J102" s="50"/>
      <c r="K102" s="50"/>
      <c r="L102" s="50"/>
      <c r="M102" s="50"/>
      <c r="N102" s="254"/>
      <c r="O102" s="51"/>
      <c r="P102" s="254"/>
      <c r="Q102" s="254"/>
      <c r="R102" s="248"/>
      <c r="S102" s="41"/>
      <c r="T102" s="41"/>
      <c r="U102" s="41"/>
      <c r="V102" s="262"/>
      <c r="W102" s="262"/>
      <c r="X102" s="53"/>
    </row>
    <row r="103" spans="1:24">
      <c r="A103" s="54" t="str">
        <f t="shared" si="3"/>
        <v/>
      </c>
      <c r="B103" s="54" t="str">
        <f t="shared" si="4"/>
        <v/>
      </c>
      <c r="C103" s="54" t="str">
        <f t="shared" si="5"/>
        <v/>
      </c>
      <c r="D103" s="49">
        <v>92</v>
      </c>
      <c r="E103" s="49"/>
      <c r="F103" s="49"/>
      <c r="G103" s="50"/>
      <c r="H103" s="50"/>
      <c r="I103" s="50"/>
      <c r="J103" s="50"/>
      <c r="K103" s="50"/>
      <c r="L103" s="50"/>
      <c r="M103" s="50"/>
      <c r="N103" s="254"/>
      <c r="O103" s="51"/>
      <c r="P103" s="254"/>
      <c r="Q103" s="254"/>
      <c r="R103" s="248"/>
      <c r="S103" s="41"/>
      <c r="T103" s="41"/>
      <c r="U103" s="41"/>
      <c r="V103" s="262"/>
      <c r="W103" s="262"/>
      <c r="X103" s="53"/>
    </row>
    <row r="104" spans="1:24">
      <c r="A104" s="54" t="str">
        <f t="shared" si="3"/>
        <v/>
      </c>
      <c r="B104" s="54" t="str">
        <f t="shared" si="4"/>
        <v/>
      </c>
      <c r="C104" s="54" t="str">
        <f t="shared" si="5"/>
        <v/>
      </c>
      <c r="D104" s="49">
        <v>93</v>
      </c>
      <c r="E104" s="49"/>
      <c r="F104" s="49"/>
      <c r="G104" s="50"/>
      <c r="H104" s="50"/>
      <c r="I104" s="50"/>
      <c r="J104" s="50"/>
      <c r="K104" s="50"/>
      <c r="L104" s="50"/>
      <c r="M104" s="50"/>
      <c r="N104" s="254"/>
      <c r="O104" s="51"/>
      <c r="P104" s="254"/>
      <c r="Q104" s="254"/>
      <c r="R104" s="248"/>
      <c r="S104" s="41"/>
      <c r="T104" s="41"/>
      <c r="U104" s="41"/>
      <c r="V104" s="262"/>
      <c r="W104" s="262"/>
      <c r="X104" s="53"/>
    </row>
    <row r="105" spans="1:24">
      <c r="A105" s="54" t="str">
        <f t="shared" si="3"/>
        <v/>
      </c>
      <c r="B105" s="54" t="str">
        <f t="shared" si="4"/>
        <v/>
      </c>
      <c r="C105" s="54" t="str">
        <f t="shared" si="5"/>
        <v/>
      </c>
      <c r="D105" s="49">
        <v>94</v>
      </c>
      <c r="E105" s="49"/>
      <c r="F105" s="49"/>
      <c r="G105" s="50"/>
      <c r="H105" s="50"/>
      <c r="I105" s="50"/>
      <c r="J105" s="50"/>
      <c r="K105" s="50"/>
      <c r="L105" s="50"/>
      <c r="M105" s="50"/>
      <c r="N105" s="254"/>
      <c r="O105" s="51"/>
      <c r="P105" s="254"/>
      <c r="Q105" s="254"/>
      <c r="R105" s="248"/>
      <c r="S105" s="41"/>
      <c r="T105" s="41"/>
      <c r="U105" s="41"/>
      <c r="V105" s="262"/>
      <c r="W105" s="262"/>
      <c r="X105" s="53"/>
    </row>
    <row r="106" spans="1:24">
      <c r="A106" s="54" t="str">
        <f t="shared" si="3"/>
        <v/>
      </c>
      <c r="B106" s="54" t="str">
        <f t="shared" si="4"/>
        <v/>
      </c>
      <c r="C106" s="54" t="str">
        <f t="shared" si="5"/>
        <v/>
      </c>
      <c r="D106" s="49">
        <v>95</v>
      </c>
      <c r="E106" s="49"/>
      <c r="F106" s="49"/>
      <c r="G106" s="50"/>
      <c r="H106" s="50"/>
      <c r="I106" s="50"/>
      <c r="J106" s="50"/>
      <c r="K106" s="50"/>
      <c r="L106" s="50"/>
      <c r="M106" s="50"/>
      <c r="N106" s="254"/>
      <c r="O106" s="51"/>
      <c r="P106" s="254"/>
      <c r="Q106" s="254"/>
      <c r="R106" s="248"/>
      <c r="S106" s="41"/>
      <c r="T106" s="41"/>
      <c r="U106" s="41"/>
      <c r="V106" s="262"/>
      <c r="W106" s="262"/>
      <c r="X106" s="53"/>
    </row>
    <row r="107" spans="1:24">
      <c r="A107" s="54" t="str">
        <f t="shared" si="3"/>
        <v/>
      </c>
      <c r="B107" s="54" t="str">
        <f t="shared" si="4"/>
        <v/>
      </c>
      <c r="C107" s="54" t="str">
        <f t="shared" si="5"/>
        <v/>
      </c>
      <c r="D107" s="49">
        <v>96</v>
      </c>
      <c r="E107" s="49"/>
      <c r="F107" s="49"/>
      <c r="G107" s="50"/>
      <c r="H107" s="50"/>
      <c r="I107" s="50"/>
      <c r="J107" s="50"/>
      <c r="K107" s="50"/>
      <c r="L107" s="50"/>
      <c r="M107" s="50"/>
      <c r="N107" s="254"/>
      <c r="O107" s="51"/>
      <c r="P107" s="254"/>
      <c r="Q107" s="254"/>
      <c r="R107" s="248"/>
      <c r="S107" s="41"/>
      <c r="T107" s="41"/>
      <c r="U107" s="41"/>
      <c r="V107" s="262"/>
      <c r="W107" s="262"/>
      <c r="X107" s="53"/>
    </row>
    <row r="108" spans="1:24">
      <c r="A108" s="54" t="str">
        <f t="shared" si="3"/>
        <v/>
      </c>
      <c r="B108" s="54" t="str">
        <f t="shared" si="4"/>
        <v/>
      </c>
      <c r="C108" s="54" t="str">
        <f t="shared" si="5"/>
        <v/>
      </c>
      <c r="D108" s="49">
        <v>97</v>
      </c>
      <c r="E108" s="49"/>
      <c r="F108" s="49"/>
      <c r="G108" s="50"/>
      <c r="H108" s="50"/>
      <c r="I108" s="50"/>
      <c r="J108" s="50"/>
      <c r="K108" s="50"/>
      <c r="L108" s="50"/>
      <c r="M108" s="50"/>
      <c r="N108" s="254"/>
      <c r="O108" s="51"/>
      <c r="P108" s="254"/>
      <c r="Q108" s="254"/>
      <c r="R108" s="248"/>
      <c r="S108" s="41"/>
      <c r="T108" s="41"/>
      <c r="U108" s="41"/>
      <c r="V108" s="262"/>
      <c r="W108" s="262"/>
      <c r="X108" s="53"/>
    </row>
    <row r="109" spans="1:24">
      <c r="A109" s="54" t="str">
        <f t="shared" si="3"/>
        <v/>
      </c>
      <c r="B109" s="54" t="str">
        <f t="shared" si="4"/>
        <v/>
      </c>
      <c r="C109" s="54" t="str">
        <f t="shared" si="5"/>
        <v/>
      </c>
      <c r="D109" s="49">
        <v>98</v>
      </c>
      <c r="E109" s="49"/>
      <c r="F109" s="49"/>
      <c r="G109" s="50"/>
      <c r="H109" s="50"/>
      <c r="I109" s="50"/>
      <c r="J109" s="50"/>
      <c r="K109" s="50"/>
      <c r="L109" s="50"/>
      <c r="M109" s="50"/>
      <c r="N109" s="254"/>
      <c r="O109" s="51"/>
      <c r="P109" s="254"/>
      <c r="Q109" s="254"/>
      <c r="R109" s="248"/>
      <c r="S109" s="41"/>
      <c r="T109" s="41"/>
      <c r="U109" s="41"/>
      <c r="V109" s="262"/>
      <c r="W109" s="262"/>
      <c r="X109" s="53"/>
    </row>
    <row r="110" spans="1:24">
      <c r="A110" s="54" t="str">
        <f t="shared" si="3"/>
        <v/>
      </c>
      <c r="B110" s="54" t="str">
        <f t="shared" si="4"/>
        <v/>
      </c>
      <c r="C110" s="54" t="str">
        <f t="shared" si="5"/>
        <v/>
      </c>
      <c r="D110" s="49">
        <v>99</v>
      </c>
      <c r="E110" s="49"/>
      <c r="F110" s="49"/>
      <c r="G110" s="50"/>
      <c r="H110" s="50"/>
      <c r="I110" s="50"/>
      <c r="J110" s="50"/>
      <c r="K110" s="50"/>
      <c r="L110" s="50"/>
      <c r="M110" s="50"/>
      <c r="N110" s="254"/>
      <c r="O110" s="51"/>
      <c r="P110" s="254"/>
      <c r="Q110" s="254"/>
      <c r="R110" s="248"/>
      <c r="S110" s="41"/>
      <c r="T110" s="41"/>
      <c r="U110" s="41"/>
      <c r="V110" s="262"/>
      <c r="W110" s="262"/>
      <c r="X110" s="53"/>
    </row>
    <row r="111" spans="1:24">
      <c r="A111" s="54" t="str">
        <f t="shared" si="3"/>
        <v/>
      </c>
      <c r="B111" s="54" t="str">
        <f t="shared" si="4"/>
        <v/>
      </c>
      <c r="C111" s="54" t="str">
        <f t="shared" si="5"/>
        <v/>
      </c>
      <c r="D111" s="49">
        <v>100</v>
      </c>
      <c r="E111" s="49"/>
      <c r="F111" s="49"/>
      <c r="G111" s="50"/>
      <c r="H111" s="50"/>
      <c r="I111" s="50"/>
      <c r="J111" s="50"/>
      <c r="K111" s="50"/>
      <c r="L111" s="50"/>
      <c r="M111" s="50"/>
      <c r="N111" s="254"/>
      <c r="O111" s="51"/>
      <c r="P111" s="254"/>
      <c r="Q111" s="254"/>
      <c r="R111" s="248"/>
      <c r="S111" s="41"/>
      <c r="T111" s="41"/>
      <c r="U111" s="41"/>
      <c r="V111" s="262"/>
      <c r="W111" s="262"/>
      <c r="X111" s="53"/>
    </row>
    <row r="112" spans="1:24">
      <c r="A112" s="54" t="str">
        <f t="shared" si="3"/>
        <v/>
      </c>
      <c r="B112" s="54" t="str">
        <f t="shared" si="4"/>
        <v/>
      </c>
      <c r="C112" s="54" t="str">
        <f t="shared" si="5"/>
        <v/>
      </c>
      <c r="D112" s="49">
        <v>101</v>
      </c>
      <c r="E112" s="49"/>
      <c r="F112" s="49"/>
      <c r="G112" s="50"/>
      <c r="H112" s="50"/>
      <c r="I112" s="50"/>
      <c r="J112" s="50"/>
      <c r="K112" s="50"/>
      <c r="L112" s="50"/>
      <c r="M112" s="50"/>
      <c r="N112" s="254"/>
      <c r="O112" s="51"/>
      <c r="P112" s="254"/>
      <c r="Q112" s="254"/>
      <c r="R112" s="248"/>
      <c r="S112" s="41"/>
      <c r="T112" s="41"/>
      <c r="U112" s="41"/>
      <c r="V112" s="262"/>
      <c r="W112" s="262"/>
      <c r="X112" s="53"/>
    </row>
    <row r="113" spans="1:24">
      <c r="A113" s="54" t="str">
        <f t="shared" si="3"/>
        <v/>
      </c>
      <c r="B113" s="54" t="str">
        <f t="shared" si="4"/>
        <v/>
      </c>
      <c r="C113" s="54" t="str">
        <f t="shared" si="5"/>
        <v/>
      </c>
      <c r="D113" s="49">
        <v>102</v>
      </c>
      <c r="E113" s="49"/>
      <c r="F113" s="49"/>
      <c r="G113" s="50"/>
      <c r="H113" s="50"/>
      <c r="I113" s="50"/>
      <c r="J113" s="50"/>
      <c r="K113" s="50"/>
      <c r="L113" s="50"/>
      <c r="M113" s="50"/>
      <c r="N113" s="254"/>
      <c r="O113" s="51"/>
      <c r="P113" s="254"/>
      <c r="Q113" s="254"/>
      <c r="R113" s="248"/>
      <c r="S113" s="41"/>
      <c r="T113" s="41"/>
      <c r="U113" s="41"/>
      <c r="V113" s="262"/>
      <c r="W113" s="262"/>
      <c r="X113" s="53"/>
    </row>
    <row r="114" spans="1:24">
      <c r="A114" s="54" t="str">
        <f t="shared" si="3"/>
        <v/>
      </c>
      <c r="B114" s="54" t="str">
        <f t="shared" si="4"/>
        <v/>
      </c>
      <c r="C114" s="54" t="str">
        <f t="shared" si="5"/>
        <v/>
      </c>
      <c r="D114" s="49">
        <v>103</v>
      </c>
      <c r="E114" s="49"/>
      <c r="F114" s="49"/>
      <c r="G114" s="50"/>
      <c r="H114" s="50"/>
      <c r="I114" s="50"/>
      <c r="J114" s="50"/>
      <c r="K114" s="50"/>
      <c r="L114" s="50"/>
      <c r="M114" s="50"/>
      <c r="N114" s="254"/>
      <c r="O114" s="51"/>
      <c r="P114" s="254"/>
      <c r="Q114" s="254"/>
      <c r="R114" s="248"/>
      <c r="S114" s="41"/>
      <c r="T114" s="41"/>
      <c r="U114" s="41"/>
      <c r="V114" s="262"/>
      <c r="W114" s="262"/>
      <c r="X114" s="53"/>
    </row>
    <row r="115" spans="1:24">
      <c r="A115" s="54" t="str">
        <f t="shared" si="3"/>
        <v/>
      </c>
      <c r="B115" s="54" t="str">
        <f t="shared" si="4"/>
        <v/>
      </c>
      <c r="C115" s="54" t="str">
        <f t="shared" si="5"/>
        <v/>
      </c>
      <c r="D115" s="49">
        <v>104</v>
      </c>
      <c r="E115" s="49"/>
      <c r="F115" s="49"/>
      <c r="G115" s="50"/>
      <c r="H115" s="50"/>
      <c r="I115" s="50"/>
      <c r="J115" s="50"/>
      <c r="K115" s="50"/>
      <c r="L115" s="50"/>
      <c r="M115" s="50"/>
      <c r="N115" s="254"/>
      <c r="O115" s="51"/>
      <c r="P115" s="254"/>
      <c r="Q115" s="254"/>
      <c r="R115" s="248"/>
      <c r="S115" s="41"/>
      <c r="T115" s="41"/>
      <c r="U115" s="41"/>
      <c r="V115" s="262"/>
      <c r="W115" s="262"/>
      <c r="X115" s="53"/>
    </row>
    <row r="116" spans="1:24">
      <c r="A116" s="54" t="str">
        <f t="shared" si="3"/>
        <v/>
      </c>
      <c r="B116" s="54" t="str">
        <f t="shared" si="4"/>
        <v/>
      </c>
      <c r="C116" s="54" t="str">
        <f t="shared" si="5"/>
        <v/>
      </c>
      <c r="D116" s="49">
        <v>105</v>
      </c>
      <c r="E116" s="49"/>
      <c r="F116" s="49"/>
      <c r="G116" s="50"/>
      <c r="H116" s="50"/>
      <c r="I116" s="50"/>
      <c r="J116" s="50"/>
      <c r="K116" s="50"/>
      <c r="L116" s="50"/>
      <c r="M116" s="50"/>
      <c r="N116" s="254"/>
      <c r="O116" s="51"/>
      <c r="P116" s="254"/>
      <c r="Q116" s="254"/>
      <c r="R116" s="248"/>
      <c r="S116" s="41"/>
      <c r="T116" s="41"/>
      <c r="U116" s="41"/>
      <c r="V116" s="262"/>
      <c r="W116" s="262"/>
      <c r="X116" s="53"/>
    </row>
    <row r="117" spans="1:24">
      <c r="A117" s="54" t="str">
        <f t="shared" si="3"/>
        <v/>
      </c>
      <c r="B117" s="54" t="str">
        <f t="shared" si="4"/>
        <v/>
      </c>
      <c r="C117" s="54" t="str">
        <f t="shared" si="5"/>
        <v/>
      </c>
      <c r="D117" s="49">
        <v>106</v>
      </c>
      <c r="E117" s="49"/>
      <c r="F117" s="49"/>
      <c r="G117" s="50"/>
      <c r="H117" s="50"/>
      <c r="I117" s="50"/>
      <c r="J117" s="50"/>
      <c r="K117" s="50"/>
      <c r="L117" s="50"/>
      <c r="M117" s="50"/>
      <c r="N117" s="254"/>
      <c r="O117" s="51"/>
      <c r="P117" s="254"/>
      <c r="Q117" s="254"/>
      <c r="R117" s="248"/>
      <c r="S117" s="41"/>
      <c r="T117" s="41"/>
      <c r="U117" s="41"/>
      <c r="V117" s="262"/>
      <c r="W117" s="262"/>
      <c r="X117" s="53"/>
    </row>
    <row r="118" spans="1:24">
      <c r="A118" s="54" t="str">
        <f t="shared" si="3"/>
        <v/>
      </c>
      <c r="B118" s="54" t="str">
        <f t="shared" si="4"/>
        <v/>
      </c>
      <c r="C118" s="54" t="str">
        <f t="shared" si="5"/>
        <v/>
      </c>
      <c r="D118" s="49">
        <v>107</v>
      </c>
      <c r="E118" s="49"/>
      <c r="F118" s="49"/>
      <c r="G118" s="50"/>
      <c r="H118" s="50"/>
      <c r="I118" s="50"/>
      <c r="J118" s="50"/>
      <c r="K118" s="50"/>
      <c r="L118" s="50"/>
      <c r="M118" s="50"/>
      <c r="N118" s="254"/>
      <c r="O118" s="51"/>
      <c r="P118" s="254"/>
      <c r="Q118" s="254"/>
      <c r="R118" s="248"/>
      <c r="S118" s="41"/>
      <c r="T118" s="41"/>
      <c r="U118" s="41"/>
      <c r="V118" s="262"/>
      <c r="W118" s="262"/>
      <c r="X118" s="53"/>
    </row>
    <row r="119" spans="1:24">
      <c r="A119" s="54" t="str">
        <f t="shared" si="3"/>
        <v/>
      </c>
      <c r="B119" s="54" t="str">
        <f t="shared" si="4"/>
        <v/>
      </c>
      <c r="C119" s="54" t="str">
        <f t="shared" si="5"/>
        <v/>
      </c>
      <c r="D119" s="49">
        <v>108</v>
      </c>
      <c r="E119" s="49"/>
      <c r="F119" s="49"/>
      <c r="G119" s="50"/>
      <c r="H119" s="50"/>
      <c r="I119" s="50"/>
      <c r="J119" s="50"/>
      <c r="K119" s="50"/>
      <c r="L119" s="50"/>
      <c r="M119" s="50"/>
      <c r="N119" s="254"/>
      <c r="O119" s="51"/>
      <c r="P119" s="254"/>
      <c r="Q119" s="254"/>
      <c r="R119" s="248"/>
      <c r="S119" s="41"/>
      <c r="T119" s="41"/>
      <c r="U119" s="41"/>
      <c r="V119" s="262"/>
      <c r="W119" s="262"/>
      <c r="X119" s="53"/>
    </row>
    <row r="120" spans="1:24">
      <c r="A120" s="54" t="str">
        <f t="shared" si="3"/>
        <v/>
      </c>
      <c r="B120" s="54" t="str">
        <f t="shared" si="4"/>
        <v/>
      </c>
      <c r="C120" s="54" t="str">
        <f t="shared" si="5"/>
        <v/>
      </c>
      <c r="D120" s="49">
        <v>109</v>
      </c>
      <c r="E120" s="49"/>
      <c r="F120" s="49"/>
      <c r="G120" s="50"/>
      <c r="H120" s="50"/>
      <c r="I120" s="50"/>
      <c r="J120" s="50"/>
      <c r="K120" s="50"/>
      <c r="L120" s="50"/>
      <c r="M120" s="50"/>
      <c r="N120" s="254"/>
      <c r="O120" s="51"/>
      <c r="P120" s="254"/>
      <c r="Q120" s="254"/>
      <c r="R120" s="248"/>
      <c r="S120" s="41"/>
      <c r="T120" s="41"/>
      <c r="U120" s="41"/>
      <c r="V120" s="262"/>
      <c r="W120" s="262"/>
      <c r="X120" s="53"/>
    </row>
    <row r="121" spans="1:24">
      <c r="A121" s="54" t="str">
        <f t="shared" si="3"/>
        <v/>
      </c>
      <c r="B121" s="54" t="str">
        <f t="shared" si="4"/>
        <v/>
      </c>
      <c r="C121" s="54" t="str">
        <f t="shared" si="5"/>
        <v/>
      </c>
      <c r="D121" s="49">
        <v>110</v>
      </c>
      <c r="E121" s="49"/>
      <c r="F121" s="49"/>
      <c r="G121" s="50"/>
      <c r="H121" s="50"/>
      <c r="I121" s="50"/>
      <c r="J121" s="50"/>
      <c r="K121" s="50"/>
      <c r="L121" s="50"/>
      <c r="M121" s="50"/>
      <c r="N121" s="254"/>
      <c r="O121" s="51"/>
      <c r="P121" s="254"/>
      <c r="Q121" s="254"/>
      <c r="R121" s="248"/>
      <c r="S121" s="41"/>
      <c r="T121" s="41"/>
      <c r="U121" s="41"/>
      <c r="V121" s="262"/>
      <c r="W121" s="262"/>
      <c r="X121" s="53"/>
    </row>
    <row r="122" spans="1:24">
      <c r="A122" s="54" t="str">
        <f t="shared" si="3"/>
        <v/>
      </c>
      <c r="B122" s="54" t="str">
        <f t="shared" si="4"/>
        <v/>
      </c>
      <c r="C122" s="54" t="str">
        <f t="shared" si="5"/>
        <v/>
      </c>
      <c r="D122" s="49">
        <v>111</v>
      </c>
      <c r="E122" s="49"/>
      <c r="F122" s="49"/>
      <c r="G122" s="50"/>
      <c r="H122" s="50"/>
      <c r="I122" s="50"/>
      <c r="J122" s="50"/>
      <c r="K122" s="50"/>
      <c r="L122" s="50"/>
      <c r="M122" s="50"/>
      <c r="N122" s="254"/>
      <c r="O122" s="51"/>
      <c r="P122" s="254"/>
      <c r="Q122" s="254"/>
      <c r="R122" s="248"/>
      <c r="S122" s="41"/>
      <c r="T122" s="41"/>
      <c r="U122" s="41"/>
      <c r="V122" s="262"/>
      <c r="W122" s="262"/>
      <c r="X122" s="53"/>
    </row>
    <row r="123" spans="1:24">
      <c r="A123" s="54" t="str">
        <f t="shared" si="3"/>
        <v/>
      </c>
      <c r="B123" s="54" t="str">
        <f t="shared" si="4"/>
        <v/>
      </c>
      <c r="C123" s="54" t="str">
        <f t="shared" si="5"/>
        <v/>
      </c>
      <c r="D123" s="49">
        <v>112</v>
      </c>
      <c r="E123" s="49"/>
      <c r="F123" s="49"/>
      <c r="G123" s="50"/>
      <c r="H123" s="50"/>
      <c r="I123" s="50"/>
      <c r="J123" s="50"/>
      <c r="K123" s="50"/>
      <c r="L123" s="50"/>
      <c r="M123" s="50"/>
      <c r="N123" s="254"/>
      <c r="O123" s="51"/>
      <c r="P123" s="254"/>
      <c r="Q123" s="254"/>
      <c r="R123" s="248"/>
      <c r="S123" s="41"/>
      <c r="T123" s="41"/>
      <c r="U123" s="41"/>
      <c r="V123" s="262"/>
      <c r="W123" s="262"/>
      <c r="X123" s="53"/>
    </row>
    <row r="124" spans="1:24">
      <c r="A124" s="54" t="str">
        <f t="shared" si="3"/>
        <v/>
      </c>
      <c r="B124" s="54" t="str">
        <f t="shared" si="4"/>
        <v/>
      </c>
      <c r="C124" s="54" t="str">
        <f t="shared" si="5"/>
        <v/>
      </c>
      <c r="D124" s="49">
        <v>113</v>
      </c>
      <c r="E124" s="49"/>
      <c r="F124" s="49"/>
      <c r="G124" s="50"/>
      <c r="H124" s="50"/>
      <c r="I124" s="50"/>
      <c r="J124" s="50"/>
      <c r="K124" s="50"/>
      <c r="L124" s="50"/>
      <c r="M124" s="50"/>
      <c r="N124" s="254"/>
      <c r="O124" s="51"/>
      <c r="P124" s="254"/>
      <c r="Q124" s="254"/>
      <c r="R124" s="248"/>
      <c r="S124" s="41"/>
      <c r="T124" s="41"/>
      <c r="U124" s="41"/>
      <c r="V124" s="262"/>
      <c r="W124" s="262"/>
      <c r="X124" s="53"/>
    </row>
    <row r="125" spans="1:24">
      <c r="A125" s="54" t="str">
        <f t="shared" si="3"/>
        <v/>
      </c>
      <c r="B125" s="54" t="str">
        <f t="shared" si="4"/>
        <v/>
      </c>
      <c r="C125" s="54" t="str">
        <f t="shared" si="5"/>
        <v/>
      </c>
      <c r="D125" s="49">
        <v>114</v>
      </c>
      <c r="E125" s="49"/>
      <c r="F125" s="49"/>
      <c r="G125" s="50"/>
      <c r="H125" s="50"/>
      <c r="I125" s="50"/>
      <c r="J125" s="50"/>
      <c r="K125" s="50"/>
      <c r="L125" s="50"/>
      <c r="M125" s="50"/>
      <c r="N125" s="254"/>
      <c r="O125" s="51"/>
      <c r="P125" s="254"/>
      <c r="Q125" s="254"/>
      <c r="R125" s="248"/>
      <c r="S125" s="41"/>
      <c r="T125" s="41"/>
      <c r="U125" s="41"/>
      <c r="V125" s="262"/>
      <c r="W125" s="262"/>
      <c r="X125" s="53"/>
    </row>
    <row r="126" spans="1:24">
      <c r="A126" s="54" t="str">
        <f t="shared" si="3"/>
        <v/>
      </c>
      <c r="B126" s="54" t="str">
        <f t="shared" si="4"/>
        <v/>
      </c>
      <c r="C126" s="54" t="str">
        <f t="shared" si="5"/>
        <v/>
      </c>
      <c r="D126" s="49">
        <v>115</v>
      </c>
      <c r="E126" s="49"/>
      <c r="F126" s="49"/>
      <c r="G126" s="50"/>
      <c r="H126" s="50"/>
      <c r="I126" s="50"/>
      <c r="J126" s="50"/>
      <c r="K126" s="50"/>
      <c r="L126" s="50"/>
      <c r="M126" s="50"/>
      <c r="N126" s="254"/>
      <c r="O126" s="51"/>
      <c r="P126" s="254"/>
      <c r="Q126" s="254"/>
      <c r="R126" s="248"/>
      <c r="S126" s="41"/>
      <c r="T126" s="41"/>
      <c r="U126" s="41"/>
      <c r="V126" s="262"/>
      <c r="W126" s="262"/>
      <c r="X126" s="53"/>
    </row>
    <row r="127" spans="1:24">
      <c r="A127" s="54" t="str">
        <f t="shared" si="3"/>
        <v/>
      </c>
      <c r="B127" s="54" t="str">
        <f t="shared" si="4"/>
        <v/>
      </c>
      <c r="C127" s="54" t="str">
        <f t="shared" si="5"/>
        <v/>
      </c>
      <c r="D127" s="49">
        <v>116</v>
      </c>
      <c r="E127" s="49"/>
      <c r="F127" s="49"/>
      <c r="G127" s="50"/>
      <c r="H127" s="50"/>
      <c r="I127" s="50"/>
      <c r="J127" s="50"/>
      <c r="K127" s="50"/>
      <c r="L127" s="50"/>
      <c r="M127" s="50"/>
      <c r="N127" s="254"/>
      <c r="O127" s="51"/>
      <c r="P127" s="254"/>
      <c r="Q127" s="254"/>
      <c r="R127" s="248"/>
      <c r="S127" s="41"/>
      <c r="T127" s="41"/>
      <c r="U127" s="41"/>
      <c r="V127" s="262"/>
      <c r="W127" s="262"/>
      <c r="X127" s="53"/>
    </row>
    <row r="128" spans="1:24">
      <c r="A128" s="54" t="str">
        <f t="shared" si="3"/>
        <v/>
      </c>
      <c r="B128" s="54" t="str">
        <f t="shared" si="4"/>
        <v/>
      </c>
      <c r="C128" s="54" t="str">
        <f t="shared" si="5"/>
        <v/>
      </c>
      <c r="D128" s="49">
        <v>117</v>
      </c>
      <c r="E128" s="49"/>
      <c r="F128" s="49"/>
      <c r="G128" s="50"/>
      <c r="H128" s="50"/>
      <c r="I128" s="50"/>
      <c r="J128" s="50"/>
      <c r="K128" s="50"/>
      <c r="L128" s="50"/>
      <c r="M128" s="50"/>
      <c r="N128" s="254"/>
      <c r="O128" s="51"/>
      <c r="P128" s="254"/>
      <c r="Q128" s="254"/>
      <c r="R128" s="248"/>
      <c r="S128" s="41"/>
      <c r="T128" s="41"/>
      <c r="U128" s="41"/>
      <c r="V128" s="262"/>
      <c r="W128" s="262"/>
      <c r="X128" s="53"/>
    </row>
    <row r="129" spans="1:24">
      <c r="A129" s="54" t="str">
        <f t="shared" si="3"/>
        <v/>
      </c>
      <c r="B129" s="54" t="str">
        <f t="shared" si="4"/>
        <v/>
      </c>
      <c r="C129" s="54" t="str">
        <f t="shared" si="5"/>
        <v/>
      </c>
      <c r="D129" s="49">
        <v>118</v>
      </c>
      <c r="E129" s="49"/>
      <c r="F129" s="49"/>
      <c r="G129" s="50"/>
      <c r="H129" s="50"/>
      <c r="I129" s="50"/>
      <c r="J129" s="50"/>
      <c r="K129" s="50"/>
      <c r="L129" s="50"/>
      <c r="M129" s="50"/>
      <c r="N129" s="254"/>
      <c r="O129" s="51"/>
      <c r="P129" s="254"/>
      <c r="Q129" s="254"/>
      <c r="R129" s="248"/>
      <c r="S129" s="41"/>
      <c r="T129" s="41"/>
      <c r="U129" s="41"/>
      <c r="V129" s="262"/>
      <c r="W129" s="262"/>
      <c r="X129" s="53"/>
    </row>
    <row r="130" spans="1:24">
      <c r="A130" s="54" t="str">
        <f t="shared" si="3"/>
        <v/>
      </c>
      <c r="B130" s="54" t="str">
        <f t="shared" si="4"/>
        <v/>
      </c>
      <c r="C130" s="54" t="str">
        <f t="shared" si="5"/>
        <v/>
      </c>
      <c r="D130" s="49">
        <v>119</v>
      </c>
      <c r="E130" s="49"/>
      <c r="F130" s="49"/>
      <c r="G130" s="50"/>
      <c r="H130" s="50"/>
      <c r="I130" s="50"/>
      <c r="J130" s="50"/>
      <c r="K130" s="50"/>
      <c r="L130" s="50"/>
      <c r="M130" s="50"/>
      <c r="N130" s="254"/>
      <c r="O130" s="51"/>
      <c r="P130" s="254"/>
      <c r="Q130" s="254"/>
      <c r="R130" s="248"/>
      <c r="S130" s="41"/>
      <c r="T130" s="41"/>
      <c r="U130" s="41"/>
      <c r="V130" s="262"/>
      <c r="W130" s="262"/>
      <c r="X130" s="53"/>
    </row>
    <row r="131" spans="1:24">
      <c r="A131" s="54" t="str">
        <f t="shared" si="3"/>
        <v/>
      </c>
      <c r="B131" s="54" t="str">
        <f t="shared" si="4"/>
        <v/>
      </c>
      <c r="C131" s="54" t="str">
        <f t="shared" si="5"/>
        <v/>
      </c>
      <c r="D131" s="49">
        <v>120</v>
      </c>
      <c r="E131" s="49"/>
      <c r="F131" s="49"/>
      <c r="G131" s="50"/>
      <c r="H131" s="50"/>
      <c r="I131" s="50"/>
      <c r="J131" s="50"/>
      <c r="K131" s="50"/>
      <c r="L131" s="50"/>
      <c r="M131" s="50"/>
      <c r="N131" s="254"/>
      <c r="O131" s="51"/>
      <c r="P131" s="254"/>
      <c r="Q131" s="254"/>
      <c r="R131" s="248"/>
      <c r="S131" s="41"/>
      <c r="T131" s="41"/>
      <c r="U131" s="41"/>
      <c r="V131" s="262"/>
      <c r="W131" s="262"/>
      <c r="X131" s="53"/>
    </row>
    <row r="132" spans="1:24">
      <c r="A132" s="54" t="str">
        <f t="shared" si="3"/>
        <v/>
      </c>
      <c r="B132" s="54" t="str">
        <f t="shared" si="4"/>
        <v/>
      </c>
      <c r="C132" s="54" t="str">
        <f t="shared" si="5"/>
        <v/>
      </c>
      <c r="D132" s="49">
        <v>121</v>
      </c>
      <c r="E132" s="49"/>
      <c r="F132" s="49"/>
      <c r="G132" s="50"/>
      <c r="H132" s="50"/>
      <c r="I132" s="50"/>
      <c r="J132" s="50"/>
      <c r="K132" s="50"/>
      <c r="L132" s="50"/>
      <c r="M132" s="50"/>
      <c r="N132" s="254"/>
      <c r="O132" s="51"/>
      <c r="P132" s="254"/>
      <c r="Q132" s="254"/>
      <c r="R132" s="248"/>
      <c r="S132" s="41"/>
      <c r="T132" s="41"/>
      <c r="U132" s="41"/>
      <c r="V132" s="262"/>
      <c r="W132" s="262"/>
      <c r="X132" s="53"/>
    </row>
    <row r="133" spans="1:24">
      <c r="A133" s="54" t="str">
        <f t="shared" si="3"/>
        <v/>
      </c>
      <c r="B133" s="54" t="str">
        <f t="shared" si="4"/>
        <v/>
      </c>
      <c r="C133" s="54" t="str">
        <f t="shared" si="5"/>
        <v/>
      </c>
      <c r="D133" s="49">
        <v>122</v>
      </c>
      <c r="E133" s="49"/>
      <c r="F133" s="49"/>
      <c r="G133" s="50"/>
      <c r="H133" s="50"/>
      <c r="I133" s="50"/>
      <c r="J133" s="50"/>
      <c r="K133" s="50"/>
      <c r="L133" s="50"/>
      <c r="M133" s="50"/>
      <c r="N133" s="254"/>
      <c r="O133" s="51"/>
      <c r="P133" s="254"/>
      <c r="Q133" s="254"/>
      <c r="R133" s="248"/>
      <c r="S133" s="41"/>
      <c r="T133" s="41"/>
      <c r="U133" s="41"/>
      <c r="V133" s="262"/>
      <c r="W133" s="262"/>
      <c r="X133" s="53"/>
    </row>
    <row r="134" spans="1:24">
      <c r="A134" s="54" t="str">
        <f t="shared" si="3"/>
        <v/>
      </c>
      <c r="B134" s="54" t="str">
        <f t="shared" si="4"/>
        <v/>
      </c>
      <c r="C134" s="54" t="str">
        <f t="shared" si="5"/>
        <v/>
      </c>
      <c r="D134" s="49">
        <v>123</v>
      </c>
      <c r="E134" s="49"/>
      <c r="F134" s="49"/>
      <c r="G134" s="50"/>
      <c r="H134" s="50"/>
      <c r="I134" s="50"/>
      <c r="J134" s="50"/>
      <c r="K134" s="50"/>
      <c r="L134" s="50"/>
      <c r="M134" s="50"/>
      <c r="N134" s="254"/>
      <c r="O134" s="51"/>
      <c r="P134" s="254"/>
      <c r="Q134" s="254"/>
      <c r="R134" s="248"/>
      <c r="S134" s="41"/>
      <c r="T134" s="41"/>
      <c r="U134" s="41"/>
      <c r="V134" s="262"/>
      <c r="W134" s="262"/>
      <c r="X134" s="53"/>
    </row>
    <row r="135" spans="1:24">
      <c r="A135" s="54" t="str">
        <f t="shared" si="3"/>
        <v/>
      </c>
      <c r="B135" s="54" t="str">
        <f t="shared" si="4"/>
        <v/>
      </c>
      <c r="C135" s="54" t="str">
        <f t="shared" si="5"/>
        <v/>
      </c>
      <c r="D135" s="49">
        <v>124</v>
      </c>
      <c r="E135" s="49"/>
      <c r="F135" s="49"/>
      <c r="G135" s="50"/>
      <c r="H135" s="50"/>
      <c r="I135" s="50"/>
      <c r="J135" s="50"/>
      <c r="K135" s="50"/>
      <c r="L135" s="50"/>
      <c r="M135" s="50"/>
      <c r="N135" s="254"/>
      <c r="O135" s="51"/>
      <c r="P135" s="254"/>
      <c r="Q135" s="254"/>
      <c r="R135" s="248"/>
      <c r="S135" s="41"/>
      <c r="T135" s="41"/>
      <c r="U135" s="41"/>
      <c r="V135" s="262"/>
      <c r="W135" s="262"/>
      <c r="X135" s="53"/>
    </row>
    <row r="136" spans="1:24">
      <c r="A136" s="54" t="str">
        <f t="shared" si="3"/>
        <v/>
      </c>
      <c r="B136" s="54" t="str">
        <f t="shared" si="4"/>
        <v/>
      </c>
      <c r="C136" s="54" t="str">
        <f t="shared" si="5"/>
        <v/>
      </c>
      <c r="D136" s="49">
        <v>125</v>
      </c>
      <c r="E136" s="49"/>
      <c r="F136" s="49"/>
      <c r="G136" s="50"/>
      <c r="H136" s="50"/>
      <c r="I136" s="50"/>
      <c r="J136" s="50"/>
      <c r="K136" s="50"/>
      <c r="L136" s="50"/>
      <c r="M136" s="50"/>
      <c r="N136" s="254"/>
      <c r="O136" s="51"/>
      <c r="P136" s="254"/>
      <c r="Q136" s="254"/>
      <c r="R136" s="248"/>
      <c r="S136" s="41"/>
      <c r="T136" s="41"/>
      <c r="U136" s="41"/>
      <c r="V136" s="262"/>
      <c r="W136" s="262"/>
      <c r="X136" s="53"/>
    </row>
    <row r="137" spans="1:24">
      <c r="A137" s="54" t="str">
        <f t="shared" si="3"/>
        <v/>
      </c>
      <c r="B137" s="54" t="str">
        <f t="shared" si="4"/>
        <v/>
      </c>
      <c r="C137" s="54" t="str">
        <f t="shared" si="5"/>
        <v/>
      </c>
      <c r="D137" s="49">
        <v>126</v>
      </c>
      <c r="E137" s="49"/>
      <c r="F137" s="49"/>
      <c r="G137" s="50"/>
      <c r="H137" s="50"/>
      <c r="I137" s="50"/>
      <c r="J137" s="50"/>
      <c r="K137" s="50"/>
      <c r="L137" s="50"/>
      <c r="M137" s="50"/>
      <c r="N137" s="254"/>
      <c r="O137" s="51"/>
      <c r="P137" s="254"/>
      <c r="Q137" s="254"/>
      <c r="R137" s="248"/>
      <c r="S137" s="41"/>
      <c r="T137" s="41"/>
      <c r="U137" s="41"/>
      <c r="V137" s="262"/>
      <c r="W137" s="262"/>
      <c r="X137" s="53"/>
    </row>
    <row r="138" spans="1:24">
      <c r="A138" s="54" t="str">
        <f t="shared" si="3"/>
        <v/>
      </c>
      <c r="B138" s="54" t="str">
        <f t="shared" si="4"/>
        <v/>
      </c>
      <c r="C138" s="54" t="str">
        <f t="shared" si="5"/>
        <v/>
      </c>
      <c r="D138" s="49">
        <v>127</v>
      </c>
      <c r="E138" s="49"/>
      <c r="F138" s="49"/>
      <c r="G138" s="50"/>
      <c r="H138" s="50"/>
      <c r="I138" s="50"/>
      <c r="J138" s="50"/>
      <c r="K138" s="50"/>
      <c r="L138" s="50"/>
      <c r="M138" s="50"/>
      <c r="N138" s="254"/>
      <c r="O138" s="51"/>
      <c r="P138" s="254"/>
      <c r="Q138" s="254"/>
      <c r="R138" s="248"/>
      <c r="S138" s="41"/>
      <c r="T138" s="41"/>
      <c r="U138" s="41"/>
      <c r="V138" s="262"/>
      <c r="W138" s="262"/>
      <c r="X138" s="53"/>
    </row>
    <row r="139" spans="1:24">
      <c r="A139" s="54" t="str">
        <f t="shared" si="3"/>
        <v/>
      </c>
      <c r="B139" s="54" t="str">
        <f t="shared" si="4"/>
        <v/>
      </c>
      <c r="C139" s="54" t="str">
        <f t="shared" si="5"/>
        <v/>
      </c>
      <c r="D139" s="49">
        <v>128</v>
      </c>
      <c r="E139" s="49"/>
      <c r="F139" s="49"/>
      <c r="G139" s="50"/>
      <c r="H139" s="50"/>
      <c r="I139" s="50"/>
      <c r="J139" s="50"/>
      <c r="K139" s="50"/>
      <c r="L139" s="50"/>
      <c r="M139" s="50"/>
      <c r="N139" s="254"/>
      <c r="O139" s="51"/>
      <c r="P139" s="254"/>
      <c r="Q139" s="254"/>
      <c r="R139" s="248"/>
      <c r="S139" s="41"/>
      <c r="T139" s="41"/>
      <c r="U139" s="41"/>
      <c r="V139" s="262"/>
      <c r="W139" s="262"/>
      <c r="X139" s="53"/>
    </row>
    <row r="140" spans="1:24">
      <c r="A140" s="54" t="str">
        <f t="shared" si="3"/>
        <v/>
      </c>
      <c r="B140" s="54" t="str">
        <f t="shared" si="4"/>
        <v/>
      </c>
      <c r="C140" s="54" t="str">
        <f t="shared" si="5"/>
        <v/>
      </c>
      <c r="D140" s="49">
        <v>129</v>
      </c>
      <c r="E140" s="49"/>
      <c r="F140" s="49"/>
      <c r="G140" s="50"/>
      <c r="H140" s="50"/>
      <c r="I140" s="50"/>
      <c r="J140" s="50"/>
      <c r="K140" s="50"/>
      <c r="L140" s="50"/>
      <c r="M140" s="50"/>
      <c r="N140" s="254"/>
      <c r="O140" s="51"/>
      <c r="P140" s="254"/>
      <c r="Q140" s="254"/>
      <c r="R140" s="248"/>
      <c r="S140" s="41"/>
      <c r="T140" s="41"/>
      <c r="U140" s="41"/>
      <c r="V140" s="262"/>
      <c r="W140" s="262"/>
      <c r="X140" s="53"/>
    </row>
    <row r="141" spans="1:24">
      <c r="A141" s="54" t="str">
        <f t="shared" si="3"/>
        <v/>
      </c>
      <c r="B141" s="54" t="str">
        <f t="shared" si="4"/>
        <v/>
      </c>
      <c r="C141" s="54" t="str">
        <f t="shared" si="5"/>
        <v/>
      </c>
      <c r="D141" s="49">
        <v>130</v>
      </c>
      <c r="E141" s="49"/>
      <c r="F141" s="49"/>
      <c r="G141" s="50"/>
      <c r="H141" s="50"/>
      <c r="I141" s="50"/>
      <c r="J141" s="50"/>
      <c r="K141" s="50"/>
      <c r="L141" s="50"/>
      <c r="M141" s="50"/>
      <c r="N141" s="254"/>
      <c r="O141" s="51"/>
      <c r="P141" s="254"/>
      <c r="Q141" s="254"/>
      <c r="R141" s="248"/>
      <c r="S141" s="41"/>
      <c r="T141" s="41"/>
      <c r="U141" s="41"/>
      <c r="V141" s="262"/>
      <c r="W141" s="262"/>
      <c r="X141" s="53"/>
    </row>
    <row r="142" spans="1:24">
      <c r="A142" s="54" t="str">
        <f t="shared" ref="A142:A205" si="6">IF(ISBLANK(E142),"",dfName)</f>
        <v/>
      </c>
      <c r="B142" s="54" t="str">
        <f t="shared" ref="B142:B205" si="7">IF(ISBLANK(E142),"",dfRG)</f>
        <v/>
      </c>
      <c r="C142" s="54" t="str">
        <f t="shared" ref="C142:C205" si="8">IF(ISBLANK(E142),"",EndDate)</f>
        <v/>
      </c>
      <c r="D142" s="49">
        <v>131</v>
      </c>
      <c r="E142" s="49"/>
      <c r="F142" s="49"/>
      <c r="G142" s="50"/>
      <c r="H142" s="50"/>
      <c r="I142" s="50"/>
      <c r="J142" s="50"/>
      <c r="K142" s="50"/>
      <c r="L142" s="50"/>
      <c r="M142" s="50"/>
      <c r="N142" s="254"/>
      <c r="O142" s="51"/>
      <c r="P142" s="254"/>
      <c r="Q142" s="254"/>
      <c r="R142" s="248"/>
      <c r="S142" s="41"/>
      <c r="T142" s="41"/>
      <c r="U142" s="41"/>
      <c r="V142" s="262"/>
      <c r="W142" s="262"/>
      <c r="X142" s="53"/>
    </row>
    <row r="143" spans="1:24">
      <c r="A143" s="54" t="str">
        <f t="shared" si="6"/>
        <v/>
      </c>
      <c r="B143" s="54" t="str">
        <f t="shared" si="7"/>
        <v/>
      </c>
      <c r="C143" s="54" t="str">
        <f t="shared" si="8"/>
        <v/>
      </c>
      <c r="D143" s="49">
        <v>132</v>
      </c>
      <c r="E143" s="49"/>
      <c r="F143" s="49"/>
      <c r="G143" s="50"/>
      <c r="H143" s="50"/>
      <c r="I143" s="50"/>
      <c r="J143" s="50"/>
      <c r="K143" s="50"/>
      <c r="L143" s="50"/>
      <c r="M143" s="50"/>
      <c r="N143" s="254"/>
      <c r="O143" s="51"/>
      <c r="P143" s="254"/>
      <c r="Q143" s="254"/>
      <c r="R143" s="248"/>
      <c r="S143" s="41"/>
      <c r="T143" s="41"/>
      <c r="U143" s="41"/>
      <c r="V143" s="262"/>
      <c r="W143" s="262"/>
      <c r="X143" s="53"/>
    </row>
    <row r="144" spans="1:24">
      <c r="A144" s="54" t="str">
        <f t="shared" si="6"/>
        <v/>
      </c>
      <c r="B144" s="54" t="str">
        <f t="shared" si="7"/>
        <v/>
      </c>
      <c r="C144" s="54" t="str">
        <f t="shared" si="8"/>
        <v/>
      </c>
      <c r="D144" s="49">
        <v>133</v>
      </c>
      <c r="E144" s="49"/>
      <c r="F144" s="49"/>
      <c r="G144" s="50"/>
      <c r="H144" s="50"/>
      <c r="I144" s="50"/>
      <c r="J144" s="50"/>
      <c r="K144" s="50"/>
      <c r="L144" s="50"/>
      <c r="M144" s="50"/>
      <c r="N144" s="254"/>
      <c r="O144" s="51"/>
      <c r="P144" s="254"/>
      <c r="Q144" s="254"/>
      <c r="R144" s="248"/>
      <c r="S144" s="41"/>
      <c r="T144" s="41"/>
      <c r="U144" s="41"/>
      <c r="V144" s="262"/>
      <c r="W144" s="262"/>
      <c r="X144" s="53"/>
    </row>
    <row r="145" spans="1:24">
      <c r="A145" s="54" t="str">
        <f t="shared" si="6"/>
        <v/>
      </c>
      <c r="B145" s="54" t="str">
        <f t="shared" si="7"/>
        <v/>
      </c>
      <c r="C145" s="54" t="str">
        <f t="shared" si="8"/>
        <v/>
      </c>
      <c r="D145" s="49">
        <v>134</v>
      </c>
      <c r="E145" s="49"/>
      <c r="F145" s="49"/>
      <c r="G145" s="50"/>
      <c r="H145" s="50"/>
      <c r="I145" s="50"/>
      <c r="J145" s="50"/>
      <c r="K145" s="50"/>
      <c r="L145" s="50"/>
      <c r="M145" s="50"/>
      <c r="N145" s="254"/>
      <c r="O145" s="51"/>
      <c r="P145" s="254"/>
      <c r="Q145" s="254"/>
      <c r="R145" s="248"/>
      <c r="S145" s="41"/>
      <c r="T145" s="41"/>
      <c r="U145" s="41"/>
      <c r="V145" s="262"/>
      <c r="W145" s="262"/>
      <c r="X145" s="53"/>
    </row>
    <row r="146" spans="1:24">
      <c r="A146" s="54" t="str">
        <f t="shared" si="6"/>
        <v/>
      </c>
      <c r="B146" s="54" t="str">
        <f t="shared" si="7"/>
        <v/>
      </c>
      <c r="C146" s="54" t="str">
        <f t="shared" si="8"/>
        <v/>
      </c>
      <c r="D146" s="49">
        <v>135</v>
      </c>
      <c r="E146" s="49"/>
      <c r="F146" s="49"/>
      <c r="G146" s="50"/>
      <c r="H146" s="50"/>
      <c r="I146" s="50"/>
      <c r="J146" s="50"/>
      <c r="K146" s="50"/>
      <c r="L146" s="50"/>
      <c r="M146" s="50"/>
      <c r="N146" s="254"/>
      <c r="O146" s="51"/>
      <c r="P146" s="254"/>
      <c r="Q146" s="254"/>
      <c r="R146" s="248"/>
      <c r="S146" s="41"/>
      <c r="T146" s="41"/>
      <c r="U146" s="41"/>
      <c r="V146" s="262"/>
      <c r="W146" s="262"/>
      <c r="X146" s="53"/>
    </row>
    <row r="147" spans="1:24">
      <c r="A147" s="54" t="str">
        <f t="shared" si="6"/>
        <v/>
      </c>
      <c r="B147" s="54" t="str">
        <f t="shared" si="7"/>
        <v/>
      </c>
      <c r="C147" s="54" t="str">
        <f t="shared" si="8"/>
        <v/>
      </c>
      <c r="D147" s="49">
        <v>136</v>
      </c>
      <c r="E147" s="49"/>
      <c r="F147" s="49"/>
      <c r="G147" s="50"/>
      <c r="H147" s="50"/>
      <c r="I147" s="50"/>
      <c r="J147" s="50"/>
      <c r="K147" s="50"/>
      <c r="L147" s="50"/>
      <c r="M147" s="50"/>
      <c r="N147" s="254"/>
      <c r="O147" s="51"/>
      <c r="P147" s="254"/>
      <c r="Q147" s="254"/>
      <c r="R147" s="248"/>
      <c r="S147" s="41"/>
      <c r="T147" s="41"/>
      <c r="U147" s="41"/>
      <c r="V147" s="262"/>
      <c r="W147" s="262"/>
      <c r="X147" s="53"/>
    </row>
    <row r="148" spans="1:24">
      <c r="A148" s="54" t="str">
        <f t="shared" si="6"/>
        <v/>
      </c>
      <c r="B148" s="54" t="str">
        <f t="shared" si="7"/>
        <v/>
      </c>
      <c r="C148" s="54" t="str">
        <f t="shared" si="8"/>
        <v/>
      </c>
      <c r="D148" s="49">
        <v>137</v>
      </c>
      <c r="E148" s="49"/>
      <c r="F148" s="49"/>
      <c r="G148" s="50"/>
      <c r="H148" s="50"/>
      <c r="I148" s="50"/>
      <c r="J148" s="50"/>
      <c r="K148" s="50"/>
      <c r="L148" s="50"/>
      <c r="M148" s="50"/>
      <c r="N148" s="254"/>
      <c r="O148" s="51"/>
      <c r="P148" s="254"/>
      <c r="Q148" s="254"/>
      <c r="R148" s="248"/>
      <c r="S148" s="41"/>
      <c r="T148" s="41"/>
      <c r="U148" s="41"/>
      <c r="V148" s="262"/>
      <c r="W148" s="262"/>
      <c r="X148" s="53"/>
    </row>
    <row r="149" spans="1:24">
      <c r="A149" s="54" t="str">
        <f t="shared" si="6"/>
        <v/>
      </c>
      <c r="B149" s="54" t="str">
        <f t="shared" si="7"/>
        <v/>
      </c>
      <c r="C149" s="54" t="str">
        <f t="shared" si="8"/>
        <v/>
      </c>
      <c r="D149" s="49">
        <v>138</v>
      </c>
      <c r="E149" s="49"/>
      <c r="F149" s="49"/>
      <c r="G149" s="50"/>
      <c r="H149" s="50"/>
      <c r="I149" s="50"/>
      <c r="J149" s="50"/>
      <c r="K149" s="50"/>
      <c r="L149" s="50"/>
      <c r="M149" s="50"/>
      <c r="N149" s="254"/>
      <c r="O149" s="51"/>
      <c r="P149" s="254"/>
      <c r="Q149" s="254"/>
      <c r="R149" s="248"/>
      <c r="S149" s="41"/>
      <c r="T149" s="41"/>
      <c r="U149" s="41"/>
      <c r="V149" s="262"/>
      <c r="W149" s="262"/>
      <c r="X149" s="53"/>
    </row>
    <row r="150" spans="1:24">
      <c r="A150" s="54" t="str">
        <f t="shared" si="6"/>
        <v/>
      </c>
      <c r="B150" s="54" t="str">
        <f t="shared" si="7"/>
        <v/>
      </c>
      <c r="C150" s="54" t="str">
        <f t="shared" si="8"/>
        <v/>
      </c>
      <c r="D150" s="49">
        <v>139</v>
      </c>
      <c r="E150" s="49"/>
      <c r="F150" s="49"/>
      <c r="G150" s="50"/>
      <c r="H150" s="50"/>
      <c r="I150" s="50"/>
      <c r="J150" s="50"/>
      <c r="K150" s="50"/>
      <c r="L150" s="50"/>
      <c r="M150" s="50"/>
      <c r="N150" s="254"/>
      <c r="O150" s="51"/>
      <c r="P150" s="254"/>
      <c r="Q150" s="254"/>
      <c r="R150" s="248"/>
      <c r="S150" s="41"/>
      <c r="T150" s="41"/>
      <c r="U150" s="41"/>
      <c r="V150" s="262"/>
      <c r="W150" s="262"/>
      <c r="X150" s="53"/>
    </row>
    <row r="151" spans="1:24">
      <c r="A151" s="54" t="str">
        <f t="shared" si="6"/>
        <v/>
      </c>
      <c r="B151" s="54" t="str">
        <f t="shared" si="7"/>
        <v/>
      </c>
      <c r="C151" s="54" t="str">
        <f t="shared" si="8"/>
        <v/>
      </c>
      <c r="D151" s="49">
        <v>140</v>
      </c>
      <c r="E151" s="49"/>
      <c r="F151" s="49"/>
      <c r="G151" s="50"/>
      <c r="H151" s="50"/>
      <c r="I151" s="50"/>
      <c r="J151" s="50"/>
      <c r="K151" s="50"/>
      <c r="L151" s="50"/>
      <c r="M151" s="50"/>
      <c r="N151" s="254"/>
      <c r="O151" s="51"/>
      <c r="P151" s="254"/>
      <c r="Q151" s="254"/>
      <c r="R151" s="248"/>
      <c r="S151" s="41"/>
      <c r="T151" s="41"/>
      <c r="U151" s="41"/>
      <c r="V151" s="262"/>
      <c r="W151" s="262"/>
      <c r="X151" s="53"/>
    </row>
    <row r="152" spans="1:24">
      <c r="A152" s="54" t="str">
        <f t="shared" si="6"/>
        <v/>
      </c>
      <c r="B152" s="54" t="str">
        <f t="shared" si="7"/>
        <v/>
      </c>
      <c r="C152" s="54" t="str">
        <f t="shared" si="8"/>
        <v/>
      </c>
      <c r="D152" s="49">
        <v>141</v>
      </c>
      <c r="E152" s="49"/>
      <c r="F152" s="49"/>
      <c r="G152" s="50"/>
      <c r="H152" s="50"/>
      <c r="I152" s="50"/>
      <c r="J152" s="50"/>
      <c r="K152" s="50"/>
      <c r="L152" s="50"/>
      <c r="M152" s="50"/>
      <c r="N152" s="254"/>
      <c r="O152" s="51"/>
      <c r="P152" s="254"/>
      <c r="Q152" s="254"/>
      <c r="R152" s="248"/>
      <c r="S152" s="41"/>
      <c r="T152" s="41"/>
      <c r="U152" s="41"/>
      <c r="V152" s="262"/>
      <c r="W152" s="262"/>
      <c r="X152" s="53"/>
    </row>
    <row r="153" spans="1:24">
      <c r="A153" s="54" t="str">
        <f t="shared" si="6"/>
        <v/>
      </c>
      <c r="B153" s="54" t="str">
        <f t="shared" si="7"/>
        <v/>
      </c>
      <c r="C153" s="54" t="str">
        <f t="shared" si="8"/>
        <v/>
      </c>
      <c r="D153" s="49">
        <v>142</v>
      </c>
      <c r="E153" s="49"/>
      <c r="F153" s="49"/>
      <c r="G153" s="50"/>
      <c r="H153" s="50"/>
      <c r="I153" s="50"/>
      <c r="J153" s="50"/>
      <c r="K153" s="50"/>
      <c r="L153" s="50"/>
      <c r="M153" s="50"/>
      <c r="N153" s="254"/>
      <c r="O153" s="51"/>
      <c r="P153" s="254"/>
      <c r="Q153" s="254"/>
      <c r="R153" s="248"/>
      <c r="S153" s="41"/>
      <c r="T153" s="41"/>
      <c r="U153" s="41"/>
      <c r="V153" s="262"/>
      <c r="W153" s="262"/>
      <c r="X153" s="53"/>
    </row>
    <row r="154" spans="1:24">
      <c r="A154" s="54" t="str">
        <f t="shared" si="6"/>
        <v/>
      </c>
      <c r="B154" s="54" t="str">
        <f t="shared" si="7"/>
        <v/>
      </c>
      <c r="C154" s="54" t="str">
        <f t="shared" si="8"/>
        <v/>
      </c>
      <c r="D154" s="49">
        <v>143</v>
      </c>
      <c r="E154" s="49"/>
      <c r="F154" s="49"/>
      <c r="G154" s="50"/>
      <c r="H154" s="50"/>
      <c r="I154" s="50"/>
      <c r="J154" s="50"/>
      <c r="K154" s="50"/>
      <c r="L154" s="50"/>
      <c r="M154" s="50"/>
      <c r="N154" s="254"/>
      <c r="O154" s="51"/>
      <c r="P154" s="254"/>
      <c r="Q154" s="254"/>
      <c r="R154" s="248"/>
      <c r="S154" s="41"/>
      <c r="T154" s="41"/>
      <c r="U154" s="41"/>
      <c r="V154" s="262"/>
      <c r="W154" s="262"/>
      <c r="X154" s="53"/>
    </row>
    <row r="155" spans="1:24">
      <c r="A155" s="54" t="str">
        <f t="shared" si="6"/>
        <v/>
      </c>
      <c r="B155" s="54" t="str">
        <f t="shared" si="7"/>
        <v/>
      </c>
      <c r="C155" s="54" t="str">
        <f t="shared" si="8"/>
        <v/>
      </c>
      <c r="D155" s="49">
        <v>144</v>
      </c>
      <c r="E155" s="49"/>
      <c r="F155" s="49"/>
      <c r="G155" s="50"/>
      <c r="H155" s="50"/>
      <c r="I155" s="50"/>
      <c r="J155" s="50"/>
      <c r="K155" s="50"/>
      <c r="L155" s="50"/>
      <c r="M155" s="50"/>
      <c r="N155" s="254"/>
      <c r="O155" s="51"/>
      <c r="P155" s="254"/>
      <c r="Q155" s="254"/>
      <c r="R155" s="248"/>
      <c r="S155" s="41"/>
      <c r="T155" s="41"/>
      <c r="U155" s="41"/>
      <c r="V155" s="262"/>
      <c r="W155" s="262"/>
      <c r="X155" s="53"/>
    </row>
    <row r="156" spans="1:24">
      <c r="A156" s="54" t="str">
        <f t="shared" si="6"/>
        <v/>
      </c>
      <c r="B156" s="54" t="str">
        <f t="shared" si="7"/>
        <v/>
      </c>
      <c r="C156" s="54" t="str">
        <f t="shared" si="8"/>
        <v/>
      </c>
      <c r="D156" s="49">
        <v>145</v>
      </c>
      <c r="E156" s="49"/>
      <c r="F156" s="49"/>
      <c r="G156" s="50"/>
      <c r="H156" s="50"/>
      <c r="I156" s="50"/>
      <c r="J156" s="50"/>
      <c r="K156" s="50"/>
      <c r="L156" s="50"/>
      <c r="M156" s="50"/>
      <c r="N156" s="254"/>
      <c r="O156" s="51"/>
      <c r="P156" s="254"/>
      <c r="Q156" s="254"/>
      <c r="R156" s="248"/>
      <c r="S156" s="41"/>
      <c r="T156" s="41"/>
      <c r="U156" s="41"/>
      <c r="V156" s="262"/>
      <c r="W156" s="262"/>
      <c r="X156" s="53"/>
    </row>
    <row r="157" spans="1:24">
      <c r="A157" s="54" t="str">
        <f t="shared" si="6"/>
        <v/>
      </c>
      <c r="B157" s="54" t="str">
        <f t="shared" si="7"/>
        <v/>
      </c>
      <c r="C157" s="54" t="str">
        <f t="shared" si="8"/>
        <v/>
      </c>
      <c r="D157" s="49">
        <v>146</v>
      </c>
      <c r="E157" s="49"/>
      <c r="F157" s="49"/>
      <c r="G157" s="50"/>
      <c r="H157" s="50"/>
      <c r="I157" s="50"/>
      <c r="J157" s="50"/>
      <c r="K157" s="50"/>
      <c r="L157" s="50"/>
      <c r="M157" s="50"/>
      <c r="N157" s="254"/>
      <c r="O157" s="51"/>
      <c r="P157" s="254"/>
      <c r="Q157" s="254"/>
      <c r="R157" s="248"/>
      <c r="S157" s="41"/>
      <c r="T157" s="41"/>
      <c r="U157" s="41"/>
      <c r="V157" s="262"/>
      <c r="W157" s="262"/>
      <c r="X157" s="53"/>
    </row>
    <row r="158" spans="1:24">
      <c r="A158" s="54" t="str">
        <f t="shared" si="6"/>
        <v/>
      </c>
      <c r="B158" s="54" t="str">
        <f t="shared" si="7"/>
        <v/>
      </c>
      <c r="C158" s="54" t="str">
        <f t="shared" si="8"/>
        <v/>
      </c>
      <c r="D158" s="49">
        <v>147</v>
      </c>
      <c r="E158" s="49"/>
      <c r="F158" s="49"/>
      <c r="G158" s="50"/>
      <c r="H158" s="50"/>
      <c r="I158" s="50"/>
      <c r="J158" s="50"/>
      <c r="K158" s="50"/>
      <c r="L158" s="50"/>
      <c r="M158" s="50"/>
      <c r="N158" s="254"/>
      <c r="O158" s="51"/>
      <c r="P158" s="254"/>
      <c r="Q158" s="254"/>
      <c r="R158" s="248"/>
      <c r="S158" s="41"/>
      <c r="T158" s="41"/>
      <c r="U158" s="41"/>
      <c r="V158" s="262"/>
      <c r="W158" s="262"/>
      <c r="X158" s="53"/>
    </row>
    <row r="159" spans="1:24">
      <c r="A159" s="54" t="str">
        <f t="shared" si="6"/>
        <v/>
      </c>
      <c r="B159" s="54" t="str">
        <f t="shared" si="7"/>
        <v/>
      </c>
      <c r="C159" s="54" t="str">
        <f t="shared" si="8"/>
        <v/>
      </c>
      <c r="D159" s="49">
        <v>148</v>
      </c>
      <c r="E159" s="49"/>
      <c r="F159" s="49"/>
      <c r="G159" s="50"/>
      <c r="H159" s="50"/>
      <c r="I159" s="50"/>
      <c r="J159" s="50"/>
      <c r="K159" s="50"/>
      <c r="L159" s="50"/>
      <c r="M159" s="50"/>
      <c r="N159" s="254"/>
      <c r="O159" s="51"/>
      <c r="P159" s="254"/>
      <c r="Q159" s="254"/>
      <c r="R159" s="248"/>
      <c r="S159" s="41"/>
      <c r="T159" s="41"/>
      <c r="U159" s="41"/>
      <c r="V159" s="262"/>
      <c r="W159" s="262"/>
      <c r="X159" s="53"/>
    </row>
    <row r="160" spans="1:24">
      <c r="A160" s="54" t="str">
        <f t="shared" si="6"/>
        <v/>
      </c>
      <c r="B160" s="54" t="str">
        <f t="shared" si="7"/>
        <v/>
      </c>
      <c r="C160" s="54" t="str">
        <f t="shared" si="8"/>
        <v/>
      </c>
      <c r="D160" s="49">
        <v>149</v>
      </c>
      <c r="E160" s="49"/>
      <c r="F160" s="49"/>
      <c r="G160" s="50"/>
      <c r="H160" s="50"/>
      <c r="I160" s="50"/>
      <c r="J160" s="50"/>
      <c r="K160" s="50"/>
      <c r="L160" s="50"/>
      <c r="M160" s="50"/>
      <c r="N160" s="254"/>
      <c r="O160" s="51"/>
      <c r="P160" s="254"/>
      <c r="Q160" s="254"/>
      <c r="R160" s="248"/>
      <c r="S160" s="41"/>
      <c r="T160" s="41"/>
      <c r="U160" s="41"/>
      <c r="V160" s="262"/>
      <c r="W160" s="262"/>
      <c r="X160" s="53"/>
    </row>
    <row r="161" spans="1:24">
      <c r="A161" s="54" t="str">
        <f t="shared" si="6"/>
        <v/>
      </c>
      <c r="B161" s="54" t="str">
        <f t="shared" si="7"/>
        <v/>
      </c>
      <c r="C161" s="54" t="str">
        <f t="shared" si="8"/>
        <v/>
      </c>
      <c r="D161" s="49">
        <v>150</v>
      </c>
      <c r="E161" s="49"/>
      <c r="F161" s="49"/>
      <c r="G161" s="50"/>
      <c r="H161" s="50"/>
      <c r="I161" s="50"/>
      <c r="J161" s="50"/>
      <c r="K161" s="50"/>
      <c r="L161" s="50"/>
      <c r="M161" s="50"/>
      <c r="N161" s="254"/>
      <c r="O161" s="51"/>
      <c r="P161" s="254"/>
      <c r="Q161" s="254"/>
      <c r="R161" s="248"/>
      <c r="S161" s="41"/>
      <c r="T161" s="41"/>
      <c r="U161" s="41"/>
      <c r="V161" s="262"/>
      <c r="W161" s="262"/>
      <c r="X161" s="53"/>
    </row>
    <row r="162" spans="1:24">
      <c r="A162" s="54" t="str">
        <f t="shared" si="6"/>
        <v/>
      </c>
      <c r="B162" s="54" t="str">
        <f t="shared" si="7"/>
        <v/>
      </c>
      <c r="C162" s="54" t="str">
        <f t="shared" si="8"/>
        <v/>
      </c>
      <c r="D162" s="49">
        <v>151</v>
      </c>
      <c r="E162" s="49"/>
      <c r="F162" s="49"/>
      <c r="G162" s="50"/>
      <c r="H162" s="50"/>
      <c r="I162" s="50"/>
      <c r="J162" s="50"/>
      <c r="K162" s="50"/>
      <c r="L162" s="50"/>
      <c r="M162" s="50"/>
      <c r="N162" s="254"/>
      <c r="O162" s="51"/>
      <c r="P162" s="254"/>
      <c r="Q162" s="254"/>
      <c r="R162" s="248"/>
      <c r="S162" s="41"/>
      <c r="T162" s="41"/>
      <c r="U162" s="41"/>
      <c r="V162" s="262"/>
      <c r="W162" s="262"/>
      <c r="X162" s="53"/>
    </row>
    <row r="163" spans="1:24">
      <c r="A163" s="54" t="str">
        <f t="shared" si="6"/>
        <v/>
      </c>
      <c r="B163" s="54" t="str">
        <f t="shared" si="7"/>
        <v/>
      </c>
      <c r="C163" s="54" t="str">
        <f t="shared" si="8"/>
        <v/>
      </c>
      <c r="D163" s="49">
        <v>152</v>
      </c>
      <c r="E163" s="49"/>
      <c r="F163" s="49"/>
      <c r="G163" s="50"/>
      <c r="H163" s="50"/>
      <c r="I163" s="50"/>
      <c r="J163" s="50"/>
      <c r="K163" s="50"/>
      <c r="L163" s="50"/>
      <c r="M163" s="50"/>
      <c r="N163" s="254"/>
      <c r="O163" s="51"/>
      <c r="P163" s="254"/>
      <c r="Q163" s="254"/>
      <c r="R163" s="248"/>
      <c r="S163" s="41"/>
      <c r="T163" s="41"/>
      <c r="U163" s="41"/>
      <c r="V163" s="262"/>
      <c r="W163" s="262"/>
      <c r="X163" s="53"/>
    </row>
    <row r="164" spans="1:24">
      <c r="A164" s="54" t="str">
        <f t="shared" si="6"/>
        <v/>
      </c>
      <c r="B164" s="54" t="str">
        <f t="shared" si="7"/>
        <v/>
      </c>
      <c r="C164" s="54" t="str">
        <f t="shared" si="8"/>
        <v/>
      </c>
      <c r="D164" s="49">
        <v>153</v>
      </c>
      <c r="E164" s="49"/>
      <c r="F164" s="49"/>
      <c r="G164" s="50"/>
      <c r="H164" s="50"/>
      <c r="I164" s="50"/>
      <c r="J164" s="50"/>
      <c r="K164" s="50"/>
      <c r="L164" s="50"/>
      <c r="M164" s="50"/>
      <c r="N164" s="254"/>
      <c r="O164" s="51"/>
      <c r="P164" s="254"/>
      <c r="Q164" s="254"/>
      <c r="R164" s="248"/>
      <c r="S164" s="41"/>
      <c r="T164" s="41"/>
      <c r="U164" s="41"/>
      <c r="V164" s="262"/>
      <c r="W164" s="262"/>
      <c r="X164" s="53"/>
    </row>
    <row r="165" spans="1:24">
      <c r="A165" s="54" t="str">
        <f t="shared" si="6"/>
        <v/>
      </c>
      <c r="B165" s="54" t="str">
        <f t="shared" si="7"/>
        <v/>
      </c>
      <c r="C165" s="54" t="str">
        <f t="shared" si="8"/>
        <v/>
      </c>
      <c r="D165" s="49">
        <v>154</v>
      </c>
      <c r="E165" s="49"/>
      <c r="F165" s="49"/>
      <c r="G165" s="50"/>
      <c r="H165" s="50"/>
      <c r="I165" s="50"/>
      <c r="J165" s="50"/>
      <c r="K165" s="50"/>
      <c r="L165" s="50"/>
      <c r="M165" s="50"/>
      <c r="N165" s="254"/>
      <c r="O165" s="51"/>
      <c r="P165" s="254"/>
      <c r="Q165" s="254"/>
      <c r="R165" s="248"/>
      <c r="S165" s="41"/>
      <c r="T165" s="41"/>
      <c r="U165" s="41"/>
      <c r="V165" s="262"/>
      <c r="W165" s="262"/>
      <c r="X165" s="53"/>
    </row>
    <row r="166" spans="1:24">
      <c r="A166" s="54" t="str">
        <f t="shared" si="6"/>
        <v/>
      </c>
      <c r="B166" s="54" t="str">
        <f t="shared" si="7"/>
        <v/>
      </c>
      <c r="C166" s="54" t="str">
        <f t="shared" si="8"/>
        <v/>
      </c>
      <c r="D166" s="49">
        <v>155</v>
      </c>
      <c r="E166" s="49"/>
      <c r="F166" s="49"/>
      <c r="G166" s="50"/>
      <c r="H166" s="50"/>
      <c r="I166" s="50"/>
      <c r="J166" s="50"/>
      <c r="K166" s="50"/>
      <c r="L166" s="50"/>
      <c r="M166" s="50"/>
      <c r="N166" s="254"/>
      <c r="O166" s="51"/>
      <c r="P166" s="254"/>
      <c r="Q166" s="254"/>
      <c r="R166" s="248"/>
      <c r="S166" s="41"/>
      <c r="T166" s="41"/>
      <c r="U166" s="41"/>
      <c r="V166" s="262"/>
      <c r="W166" s="262"/>
      <c r="X166" s="53"/>
    </row>
    <row r="167" spans="1:24">
      <c r="A167" s="54" t="str">
        <f t="shared" si="6"/>
        <v/>
      </c>
      <c r="B167" s="54" t="str">
        <f t="shared" si="7"/>
        <v/>
      </c>
      <c r="C167" s="54" t="str">
        <f t="shared" si="8"/>
        <v/>
      </c>
      <c r="D167" s="49">
        <v>156</v>
      </c>
      <c r="E167" s="49"/>
      <c r="F167" s="49"/>
      <c r="G167" s="50"/>
      <c r="H167" s="50"/>
      <c r="I167" s="50"/>
      <c r="J167" s="50"/>
      <c r="K167" s="50"/>
      <c r="L167" s="50"/>
      <c r="M167" s="50"/>
      <c r="N167" s="254"/>
      <c r="O167" s="51"/>
      <c r="P167" s="254"/>
      <c r="Q167" s="254"/>
      <c r="R167" s="248"/>
      <c r="S167" s="41"/>
      <c r="T167" s="41"/>
      <c r="U167" s="41"/>
      <c r="V167" s="262"/>
      <c r="W167" s="262"/>
      <c r="X167" s="53"/>
    </row>
    <row r="168" spans="1:24">
      <c r="A168" s="54" t="str">
        <f t="shared" si="6"/>
        <v/>
      </c>
      <c r="B168" s="54" t="str">
        <f t="shared" si="7"/>
        <v/>
      </c>
      <c r="C168" s="54" t="str">
        <f t="shared" si="8"/>
        <v/>
      </c>
      <c r="D168" s="49">
        <v>157</v>
      </c>
      <c r="E168" s="49"/>
      <c r="F168" s="49"/>
      <c r="G168" s="50"/>
      <c r="H168" s="50"/>
      <c r="I168" s="50"/>
      <c r="J168" s="50"/>
      <c r="K168" s="50"/>
      <c r="L168" s="50"/>
      <c r="M168" s="50"/>
      <c r="N168" s="254"/>
      <c r="O168" s="51"/>
      <c r="P168" s="254"/>
      <c r="Q168" s="254"/>
      <c r="R168" s="248"/>
      <c r="S168" s="41"/>
      <c r="T168" s="41"/>
      <c r="U168" s="41"/>
      <c r="V168" s="262"/>
      <c r="W168" s="262"/>
      <c r="X168" s="53"/>
    </row>
    <row r="169" spans="1:24">
      <c r="A169" s="54" t="str">
        <f t="shared" si="6"/>
        <v/>
      </c>
      <c r="B169" s="54" t="str">
        <f t="shared" si="7"/>
        <v/>
      </c>
      <c r="C169" s="54" t="str">
        <f t="shared" si="8"/>
        <v/>
      </c>
      <c r="D169" s="49">
        <v>158</v>
      </c>
      <c r="E169" s="49"/>
      <c r="F169" s="49"/>
      <c r="G169" s="50"/>
      <c r="H169" s="50"/>
      <c r="I169" s="50"/>
      <c r="J169" s="50"/>
      <c r="K169" s="50"/>
      <c r="L169" s="50"/>
      <c r="M169" s="50"/>
      <c r="N169" s="254"/>
      <c r="O169" s="51"/>
      <c r="P169" s="254"/>
      <c r="Q169" s="254"/>
      <c r="R169" s="248"/>
      <c r="S169" s="41"/>
      <c r="T169" s="41"/>
      <c r="U169" s="41"/>
      <c r="V169" s="262"/>
      <c r="W169" s="262"/>
      <c r="X169" s="53"/>
    </row>
    <row r="170" spans="1:24">
      <c r="A170" s="54" t="str">
        <f t="shared" si="6"/>
        <v/>
      </c>
      <c r="B170" s="54" t="str">
        <f t="shared" si="7"/>
        <v/>
      </c>
      <c r="C170" s="54" t="str">
        <f t="shared" si="8"/>
        <v/>
      </c>
      <c r="D170" s="49">
        <v>159</v>
      </c>
      <c r="E170" s="49"/>
      <c r="F170" s="49"/>
      <c r="G170" s="50"/>
      <c r="H170" s="50"/>
      <c r="I170" s="50"/>
      <c r="J170" s="50"/>
      <c r="K170" s="50"/>
      <c r="L170" s="50"/>
      <c r="M170" s="50"/>
      <c r="N170" s="254"/>
      <c r="O170" s="51"/>
      <c r="P170" s="254"/>
      <c r="Q170" s="254"/>
      <c r="R170" s="248"/>
      <c r="S170" s="41"/>
      <c r="T170" s="41"/>
      <c r="U170" s="41"/>
      <c r="V170" s="262"/>
      <c r="W170" s="262"/>
      <c r="X170" s="53"/>
    </row>
    <row r="171" spans="1:24">
      <c r="A171" s="54" t="str">
        <f t="shared" si="6"/>
        <v/>
      </c>
      <c r="B171" s="54" t="str">
        <f t="shared" si="7"/>
        <v/>
      </c>
      <c r="C171" s="54" t="str">
        <f t="shared" si="8"/>
        <v/>
      </c>
      <c r="D171" s="49">
        <v>160</v>
      </c>
      <c r="E171" s="49"/>
      <c r="F171" s="49"/>
      <c r="G171" s="50"/>
      <c r="H171" s="50"/>
      <c r="I171" s="50"/>
      <c r="J171" s="50"/>
      <c r="K171" s="50"/>
      <c r="L171" s="50"/>
      <c r="M171" s="50"/>
      <c r="N171" s="254"/>
      <c r="O171" s="51"/>
      <c r="P171" s="254"/>
      <c r="Q171" s="254"/>
      <c r="R171" s="248"/>
      <c r="S171" s="41"/>
      <c r="T171" s="41"/>
      <c r="U171" s="41"/>
      <c r="V171" s="262"/>
      <c r="W171" s="262"/>
      <c r="X171" s="53"/>
    </row>
    <row r="172" spans="1:24">
      <c r="A172" s="54" t="str">
        <f t="shared" si="6"/>
        <v/>
      </c>
      <c r="B172" s="54" t="str">
        <f t="shared" si="7"/>
        <v/>
      </c>
      <c r="C172" s="54" t="str">
        <f t="shared" si="8"/>
        <v/>
      </c>
      <c r="D172" s="49">
        <v>161</v>
      </c>
      <c r="E172" s="49"/>
      <c r="F172" s="49"/>
      <c r="G172" s="50"/>
      <c r="H172" s="50"/>
      <c r="I172" s="50"/>
      <c r="J172" s="50"/>
      <c r="K172" s="50"/>
      <c r="L172" s="50"/>
      <c r="M172" s="50"/>
      <c r="N172" s="254"/>
      <c r="O172" s="51"/>
      <c r="P172" s="254"/>
      <c r="Q172" s="254"/>
      <c r="R172" s="248"/>
      <c r="S172" s="41"/>
      <c r="T172" s="41"/>
      <c r="U172" s="41"/>
      <c r="V172" s="262"/>
      <c r="W172" s="262"/>
      <c r="X172" s="53"/>
    </row>
    <row r="173" spans="1:24">
      <c r="A173" s="54" t="str">
        <f t="shared" si="6"/>
        <v/>
      </c>
      <c r="B173" s="54" t="str">
        <f t="shared" si="7"/>
        <v/>
      </c>
      <c r="C173" s="54" t="str">
        <f t="shared" si="8"/>
        <v/>
      </c>
      <c r="D173" s="49">
        <v>162</v>
      </c>
      <c r="E173" s="49"/>
      <c r="F173" s="49"/>
      <c r="G173" s="50"/>
      <c r="H173" s="50"/>
      <c r="I173" s="50"/>
      <c r="J173" s="50"/>
      <c r="K173" s="50"/>
      <c r="L173" s="50"/>
      <c r="M173" s="50"/>
      <c r="N173" s="254"/>
      <c r="O173" s="51"/>
      <c r="P173" s="254"/>
      <c r="Q173" s="254"/>
      <c r="R173" s="248"/>
      <c r="S173" s="41"/>
      <c r="T173" s="41"/>
      <c r="U173" s="41"/>
      <c r="V173" s="262"/>
      <c r="W173" s="262"/>
      <c r="X173" s="53"/>
    </row>
    <row r="174" spans="1:24">
      <c r="A174" s="54" t="str">
        <f t="shared" si="6"/>
        <v/>
      </c>
      <c r="B174" s="54" t="str">
        <f t="shared" si="7"/>
        <v/>
      </c>
      <c r="C174" s="54" t="str">
        <f t="shared" si="8"/>
        <v/>
      </c>
      <c r="D174" s="49">
        <v>163</v>
      </c>
      <c r="E174" s="49"/>
      <c r="F174" s="49"/>
      <c r="G174" s="50"/>
      <c r="H174" s="50"/>
      <c r="I174" s="50"/>
      <c r="J174" s="50"/>
      <c r="K174" s="50"/>
      <c r="L174" s="50"/>
      <c r="M174" s="50"/>
      <c r="N174" s="254"/>
      <c r="O174" s="51"/>
      <c r="P174" s="254"/>
      <c r="Q174" s="254"/>
      <c r="R174" s="248"/>
      <c r="S174" s="41"/>
      <c r="T174" s="41"/>
      <c r="U174" s="41"/>
      <c r="V174" s="262"/>
      <c r="W174" s="262"/>
      <c r="X174" s="53"/>
    </row>
    <row r="175" spans="1:24">
      <c r="A175" s="54" t="str">
        <f t="shared" si="6"/>
        <v/>
      </c>
      <c r="B175" s="54" t="str">
        <f t="shared" si="7"/>
        <v/>
      </c>
      <c r="C175" s="54" t="str">
        <f t="shared" si="8"/>
        <v/>
      </c>
      <c r="D175" s="49">
        <v>164</v>
      </c>
      <c r="E175" s="49"/>
      <c r="F175" s="49"/>
      <c r="G175" s="50"/>
      <c r="H175" s="50"/>
      <c r="I175" s="50"/>
      <c r="J175" s="50"/>
      <c r="K175" s="50"/>
      <c r="L175" s="50"/>
      <c r="M175" s="50"/>
      <c r="N175" s="254"/>
      <c r="O175" s="51"/>
      <c r="P175" s="254"/>
      <c r="Q175" s="254"/>
      <c r="R175" s="248"/>
      <c r="S175" s="41"/>
      <c r="T175" s="41"/>
      <c r="U175" s="41"/>
      <c r="V175" s="262"/>
      <c r="W175" s="262"/>
      <c r="X175" s="53"/>
    </row>
    <row r="176" spans="1:24">
      <c r="A176" s="54" t="str">
        <f t="shared" si="6"/>
        <v/>
      </c>
      <c r="B176" s="54" t="str">
        <f t="shared" si="7"/>
        <v/>
      </c>
      <c r="C176" s="54" t="str">
        <f t="shared" si="8"/>
        <v/>
      </c>
      <c r="D176" s="49">
        <v>165</v>
      </c>
      <c r="E176" s="49"/>
      <c r="F176" s="49"/>
      <c r="G176" s="50"/>
      <c r="H176" s="50"/>
      <c r="I176" s="50"/>
      <c r="J176" s="50"/>
      <c r="K176" s="50"/>
      <c r="L176" s="50"/>
      <c r="M176" s="50"/>
      <c r="N176" s="254"/>
      <c r="O176" s="51"/>
      <c r="P176" s="254"/>
      <c r="Q176" s="254"/>
      <c r="R176" s="248"/>
      <c r="S176" s="41"/>
      <c r="T176" s="41"/>
      <c r="U176" s="41"/>
      <c r="V176" s="262"/>
      <c r="W176" s="262"/>
      <c r="X176" s="53"/>
    </row>
    <row r="177" spans="1:24">
      <c r="A177" s="54" t="str">
        <f t="shared" si="6"/>
        <v/>
      </c>
      <c r="B177" s="54" t="str">
        <f t="shared" si="7"/>
        <v/>
      </c>
      <c r="C177" s="54" t="str">
        <f t="shared" si="8"/>
        <v/>
      </c>
      <c r="D177" s="49">
        <v>166</v>
      </c>
      <c r="E177" s="49"/>
      <c r="F177" s="49"/>
      <c r="G177" s="50"/>
      <c r="H177" s="50"/>
      <c r="I177" s="50"/>
      <c r="J177" s="50"/>
      <c r="K177" s="50"/>
      <c r="L177" s="50"/>
      <c r="M177" s="50"/>
      <c r="N177" s="254"/>
      <c r="O177" s="51"/>
      <c r="P177" s="254"/>
      <c r="Q177" s="254"/>
      <c r="R177" s="248"/>
      <c r="S177" s="41"/>
      <c r="T177" s="41"/>
      <c r="U177" s="41"/>
      <c r="V177" s="262"/>
      <c r="W177" s="262"/>
      <c r="X177" s="53"/>
    </row>
    <row r="178" spans="1:24">
      <c r="A178" s="54" t="str">
        <f t="shared" si="6"/>
        <v/>
      </c>
      <c r="B178" s="54" t="str">
        <f t="shared" si="7"/>
        <v/>
      </c>
      <c r="C178" s="54" t="str">
        <f t="shared" si="8"/>
        <v/>
      </c>
      <c r="D178" s="49">
        <v>167</v>
      </c>
      <c r="E178" s="49"/>
      <c r="F178" s="49"/>
      <c r="G178" s="50"/>
      <c r="H178" s="50"/>
      <c r="I178" s="50"/>
      <c r="J178" s="50"/>
      <c r="K178" s="50"/>
      <c r="L178" s="50"/>
      <c r="M178" s="50"/>
      <c r="N178" s="254"/>
      <c r="O178" s="51"/>
      <c r="P178" s="254"/>
      <c r="Q178" s="254"/>
      <c r="R178" s="248"/>
      <c r="S178" s="41"/>
      <c r="T178" s="41"/>
      <c r="U178" s="41"/>
      <c r="V178" s="262"/>
      <c r="W178" s="262"/>
      <c r="X178" s="53"/>
    </row>
    <row r="179" spans="1:24">
      <c r="A179" s="54" t="str">
        <f t="shared" si="6"/>
        <v/>
      </c>
      <c r="B179" s="54" t="str">
        <f t="shared" si="7"/>
        <v/>
      </c>
      <c r="C179" s="54" t="str">
        <f t="shared" si="8"/>
        <v/>
      </c>
      <c r="D179" s="49">
        <v>168</v>
      </c>
      <c r="E179" s="49"/>
      <c r="F179" s="49"/>
      <c r="G179" s="50"/>
      <c r="H179" s="50"/>
      <c r="I179" s="50"/>
      <c r="J179" s="50"/>
      <c r="K179" s="50"/>
      <c r="L179" s="50"/>
      <c r="M179" s="50"/>
      <c r="N179" s="254"/>
      <c r="O179" s="51"/>
      <c r="P179" s="254"/>
      <c r="Q179" s="254"/>
      <c r="R179" s="248"/>
      <c r="S179" s="41"/>
      <c r="T179" s="41"/>
      <c r="U179" s="41"/>
      <c r="V179" s="262"/>
      <c r="W179" s="262"/>
      <c r="X179" s="53"/>
    </row>
    <row r="180" spans="1:24">
      <c r="A180" s="54" t="str">
        <f t="shared" si="6"/>
        <v/>
      </c>
      <c r="B180" s="54" t="str">
        <f t="shared" si="7"/>
        <v/>
      </c>
      <c r="C180" s="54" t="str">
        <f t="shared" si="8"/>
        <v/>
      </c>
      <c r="D180" s="49">
        <v>169</v>
      </c>
      <c r="E180" s="49"/>
      <c r="F180" s="49"/>
      <c r="G180" s="50"/>
      <c r="H180" s="50"/>
      <c r="I180" s="50"/>
      <c r="J180" s="50"/>
      <c r="K180" s="50"/>
      <c r="L180" s="50"/>
      <c r="M180" s="50"/>
      <c r="N180" s="254"/>
      <c r="O180" s="51"/>
      <c r="P180" s="254"/>
      <c r="Q180" s="254"/>
      <c r="R180" s="248"/>
      <c r="S180" s="41"/>
      <c r="T180" s="41"/>
      <c r="U180" s="41"/>
      <c r="V180" s="262"/>
      <c r="W180" s="262"/>
      <c r="X180" s="53"/>
    </row>
    <row r="181" spans="1:24">
      <c r="A181" s="54" t="str">
        <f t="shared" si="6"/>
        <v/>
      </c>
      <c r="B181" s="54" t="str">
        <f t="shared" si="7"/>
        <v/>
      </c>
      <c r="C181" s="54" t="str">
        <f t="shared" si="8"/>
        <v/>
      </c>
      <c r="D181" s="49">
        <v>170</v>
      </c>
      <c r="E181" s="49"/>
      <c r="F181" s="49"/>
      <c r="G181" s="50"/>
      <c r="H181" s="50"/>
      <c r="I181" s="50"/>
      <c r="J181" s="50"/>
      <c r="K181" s="50"/>
      <c r="L181" s="50"/>
      <c r="M181" s="50"/>
      <c r="N181" s="254"/>
      <c r="O181" s="51"/>
      <c r="P181" s="254"/>
      <c r="Q181" s="254"/>
      <c r="R181" s="248"/>
      <c r="S181" s="41"/>
      <c r="T181" s="41"/>
      <c r="U181" s="41"/>
      <c r="V181" s="262"/>
      <c r="W181" s="262"/>
      <c r="X181" s="53"/>
    </row>
    <row r="182" spans="1:24">
      <c r="A182" s="54" t="str">
        <f t="shared" si="6"/>
        <v/>
      </c>
      <c r="B182" s="54" t="str">
        <f t="shared" si="7"/>
        <v/>
      </c>
      <c r="C182" s="54" t="str">
        <f t="shared" si="8"/>
        <v/>
      </c>
      <c r="D182" s="49">
        <v>171</v>
      </c>
      <c r="E182" s="49"/>
      <c r="F182" s="49"/>
      <c r="G182" s="50"/>
      <c r="H182" s="50"/>
      <c r="I182" s="50"/>
      <c r="J182" s="50"/>
      <c r="K182" s="50"/>
      <c r="L182" s="50"/>
      <c r="M182" s="50"/>
      <c r="N182" s="254"/>
      <c r="O182" s="51"/>
      <c r="P182" s="254"/>
      <c r="Q182" s="254"/>
      <c r="R182" s="248"/>
      <c r="S182" s="41"/>
      <c r="T182" s="41"/>
      <c r="U182" s="41"/>
      <c r="V182" s="262"/>
      <c r="W182" s="262"/>
      <c r="X182" s="53"/>
    </row>
    <row r="183" spans="1:24">
      <c r="A183" s="54" t="str">
        <f t="shared" si="6"/>
        <v/>
      </c>
      <c r="B183" s="54" t="str">
        <f t="shared" si="7"/>
        <v/>
      </c>
      <c r="C183" s="54" t="str">
        <f t="shared" si="8"/>
        <v/>
      </c>
      <c r="D183" s="49">
        <v>172</v>
      </c>
      <c r="E183" s="49"/>
      <c r="F183" s="49"/>
      <c r="G183" s="50"/>
      <c r="H183" s="50"/>
      <c r="I183" s="50"/>
      <c r="J183" s="50"/>
      <c r="K183" s="50"/>
      <c r="L183" s="50"/>
      <c r="M183" s="50"/>
      <c r="N183" s="254"/>
      <c r="O183" s="51"/>
      <c r="P183" s="254"/>
      <c r="Q183" s="254"/>
      <c r="R183" s="248"/>
      <c r="S183" s="41"/>
      <c r="T183" s="41"/>
      <c r="U183" s="41"/>
      <c r="V183" s="262"/>
      <c r="W183" s="262"/>
      <c r="X183" s="53"/>
    </row>
    <row r="184" spans="1:24">
      <c r="A184" s="54" t="str">
        <f t="shared" si="6"/>
        <v/>
      </c>
      <c r="B184" s="54" t="str">
        <f t="shared" si="7"/>
        <v/>
      </c>
      <c r="C184" s="54" t="str">
        <f t="shared" si="8"/>
        <v/>
      </c>
      <c r="D184" s="49">
        <v>173</v>
      </c>
      <c r="E184" s="49"/>
      <c r="F184" s="49"/>
      <c r="G184" s="50"/>
      <c r="H184" s="50"/>
      <c r="I184" s="50"/>
      <c r="J184" s="50"/>
      <c r="K184" s="50"/>
      <c r="L184" s="50"/>
      <c r="M184" s="50"/>
      <c r="N184" s="254"/>
      <c r="O184" s="51"/>
      <c r="P184" s="254"/>
      <c r="Q184" s="254"/>
      <c r="R184" s="248"/>
      <c r="S184" s="41"/>
      <c r="T184" s="41"/>
      <c r="U184" s="41"/>
      <c r="V184" s="262"/>
      <c r="W184" s="262"/>
      <c r="X184" s="53"/>
    </row>
    <row r="185" spans="1:24">
      <c r="A185" s="54" t="str">
        <f t="shared" si="6"/>
        <v/>
      </c>
      <c r="B185" s="54" t="str">
        <f t="shared" si="7"/>
        <v/>
      </c>
      <c r="C185" s="54" t="str">
        <f t="shared" si="8"/>
        <v/>
      </c>
      <c r="D185" s="49">
        <v>174</v>
      </c>
      <c r="E185" s="49"/>
      <c r="F185" s="49"/>
      <c r="G185" s="50"/>
      <c r="H185" s="50"/>
      <c r="I185" s="50"/>
      <c r="J185" s="50"/>
      <c r="K185" s="50"/>
      <c r="L185" s="50"/>
      <c r="M185" s="50"/>
      <c r="N185" s="254"/>
      <c r="O185" s="51"/>
      <c r="P185" s="254"/>
      <c r="Q185" s="254"/>
      <c r="R185" s="248"/>
      <c r="S185" s="41"/>
      <c r="T185" s="41"/>
      <c r="U185" s="41"/>
      <c r="V185" s="262"/>
      <c r="W185" s="262"/>
      <c r="X185" s="53"/>
    </row>
    <row r="186" spans="1:24">
      <c r="A186" s="54" t="str">
        <f t="shared" si="6"/>
        <v/>
      </c>
      <c r="B186" s="54" t="str">
        <f t="shared" si="7"/>
        <v/>
      </c>
      <c r="C186" s="54" t="str">
        <f t="shared" si="8"/>
        <v/>
      </c>
      <c r="D186" s="49">
        <v>175</v>
      </c>
      <c r="E186" s="49"/>
      <c r="F186" s="49"/>
      <c r="G186" s="50"/>
      <c r="H186" s="50"/>
      <c r="I186" s="50"/>
      <c r="J186" s="50"/>
      <c r="K186" s="50"/>
      <c r="L186" s="50"/>
      <c r="M186" s="50"/>
      <c r="N186" s="254"/>
      <c r="O186" s="51"/>
      <c r="P186" s="254"/>
      <c r="Q186" s="254"/>
      <c r="R186" s="248"/>
      <c r="S186" s="41"/>
      <c r="T186" s="41"/>
      <c r="U186" s="41"/>
      <c r="V186" s="262"/>
      <c r="W186" s="262"/>
      <c r="X186" s="53"/>
    </row>
    <row r="187" spans="1:24">
      <c r="A187" s="54" t="str">
        <f t="shared" si="6"/>
        <v/>
      </c>
      <c r="B187" s="54" t="str">
        <f t="shared" si="7"/>
        <v/>
      </c>
      <c r="C187" s="54" t="str">
        <f t="shared" si="8"/>
        <v/>
      </c>
      <c r="D187" s="49">
        <v>176</v>
      </c>
      <c r="E187" s="49"/>
      <c r="F187" s="49"/>
      <c r="G187" s="50"/>
      <c r="H187" s="50"/>
      <c r="I187" s="50"/>
      <c r="J187" s="50"/>
      <c r="K187" s="50"/>
      <c r="L187" s="50"/>
      <c r="M187" s="50"/>
      <c r="N187" s="254"/>
      <c r="O187" s="51"/>
      <c r="P187" s="254"/>
      <c r="Q187" s="254"/>
      <c r="R187" s="248"/>
      <c r="S187" s="41"/>
      <c r="T187" s="41"/>
      <c r="U187" s="41"/>
      <c r="V187" s="262"/>
      <c r="W187" s="262"/>
      <c r="X187" s="53"/>
    </row>
    <row r="188" spans="1:24">
      <c r="A188" s="54" t="str">
        <f t="shared" si="6"/>
        <v/>
      </c>
      <c r="B188" s="54" t="str">
        <f t="shared" si="7"/>
        <v/>
      </c>
      <c r="C188" s="54" t="str">
        <f t="shared" si="8"/>
        <v/>
      </c>
      <c r="D188" s="49">
        <v>177</v>
      </c>
      <c r="E188" s="49"/>
      <c r="F188" s="49"/>
      <c r="G188" s="50"/>
      <c r="H188" s="50"/>
      <c r="I188" s="50"/>
      <c r="J188" s="50"/>
      <c r="K188" s="50"/>
      <c r="L188" s="50"/>
      <c r="M188" s="50"/>
      <c r="N188" s="254"/>
      <c r="O188" s="51"/>
      <c r="P188" s="254"/>
      <c r="Q188" s="254"/>
      <c r="R188" s="248"/>
      <c r="S188" s="41"/>
      <c r="T188" s="41"/>
      <c r="U188" s="41"/>
      <c r="V188" s="262"/>
      <c r="W188" s="262"/>
      <c r="X188" s="53"/>
    </row>
    <row r="189" spans="1:24">
      <c r="A189" s="54" t="str">
        <f t="shared" si="6"/>
        <v/>
      </c>
      <c r="B189" s="54" t="str">
        <f t="shared" si="7"/>
        <v/>
      </c>
      <c r="C189" s="54" t="str">
        <f t="shared" si="8"/>
        <v/>
      </c>
      <c r="D189" s="49">
        <v>178</v>
      </c>
      <c r="E189" s="49"/>
      <c r="F189" s="49"/>
      <c r="G189" s="50"/>
      <c r="H189" s="50"/>
      <c r="I189" s="50"/>
      <c r="J189" s="50"/>
      <c r="K189" s="50"/>
      <c r="L189" s="50"/>
      <c r="M189" s="50"/>
      <c r="N189" s="254"/>
      <c r="O189" s="51"/>
      <c r="P189" s="254"/>
      <c r="Q189" s="254"/>
      <c r="R189" s="248"/>
      <c r="S189" s="41"/>
      <c r="T189" s="41"/>
      <c r="U189" s="41"/>
      <c r="V189" s="262"/>
      <c r="W189" s="262"/>
      <c r="X189" s="53"/>
    </row>
    <row r="190" spans="1:24">
      <c r="A190" s="54" t="str">
        <f t="shared" si="6"/>
        <v/>
      </c>
      <c r="B190" s="54" t="str">
        <f t="shared" si="7"/>
        <v/>
      </c>
      <c r="C190" s="54" t="str">
        <f t="shared" si="8"/>
        <v/>
      </c>
      <c r="D190" s="49">
        <v>179</v>
      </c>
      <c r="E190" s="49"/>
      <c r="F190" s="49"/>
      <c r="G190" s="50"/>
      <c r="H190" s="50"/>
      <c r="I190" s="50"/>
      <c r="J190" s="50"/>
      <c r="K190" s="50"/>
      <c r="L190" s="50"/>
      <c r="M190" s="50"/>
      <c r="N190" s="254"/>
      <c r="O190" s="51"/>
      <c r="P190" s="254"/>
      <c r="Q190" s="254"/>
      <c r="R190" s="248"/>
      <c r="S190" s="41"/>
      <c r="T190" s="41"/>
      <c r="U190" s="41"/>
      <c r="V190" s="262"/>
      <c r="W190" s="262"/>
      <c r="X190" s="53"/>
    </row>
    <row r="191" spans="1:24">
      <c r="A191" s="54" t="str">
        <f t="shared" si="6"/>
        <v/>
      </c>
      <c r="B191" s="54" t="str">
        <f t="shared" si="7"/>
        <v/>
      </c>
      <c r="C191" s="54" t="str">
        <f t="shared" si="8"/>
        <v/>
      </c>
      <c r="D191" s="49">
        <v>180</v>
      </c>
      <c r="E191" s="49"/>
      <c r="F191" s="49"/>
      <c r="G191" s="50"/>
      <c r="H191" s="50"/>
      <c r="I191" s="50"/>
      <c r="J191" s="50"/>
      <c r="K191" s="50"/>
      <c r="L191" s="50"/>
      <c r="M191" s="50"/>
      <c r="N191" s="254"/>
      <c r="O191" s="51"/>
      <c r="P191" s="254"/>
      <c r="Q191" s="254"/>
      <c r="R191" s="248"/>
      <c r="S191" s="41"/>
      <c r="T191" s="41"/>
      <c r="U191" s="41"/>
      <c r="V191" s="262"/>
      <c r="W191" s="262"/>
      <c r="X191" s="53"/>
    </row>
    <row r="192" spans="1:24">
      <c r="A192" s="54" t="str">
        <f t="shared" si="6"/>
        <v/>
      </c>
      <c r="B192" s="54" t="str">
        <f t="shared" si="7"/>
        <v/>
      </c>
      <c r="C192" s="54" t="str">
        <f t="shared" si="8"/>
        <v/>
      </c>
      <c r="D192" s="49">
        <v>181</v>
      </c>
      <c r="E192" s="49"/>
      <c r="F192" s="49"/>
      <c r="G192" s="50"/>
      <c r="H192" s="50"/>
      <c r="I192" s="50"/>
      <c r="J192" s="50"/>
      <c r="K192" s="50"/>
      <c r="L192" s="50"/>
      <c r="M192" s="50"/>
      <c r="N192" s="254"/>
      <c r="O192" s="51"/>
      <c r="P192" s="254"/>
      <c r="Q192" s="254"/>
      <c r="R192" s="248"/>
      <c r="S192" s="41"/>
      <c r="T192" s="41"/>
      <c r="U192" s="41"/>
      <c r="V192" s="262"/>
      <c r="W192" s="262"/>
      <c r="X192" s="53"/>
    </row>
    <row r="193" spans="1:24">
      <c r="A193" s="54" t="str">
        <f t="shared" si="6"/>
        <v/>
      </c>
      <c r="B193" s="54" t="str">
        <f t="shared" si="7"/>
        <v/>
      </c>
      <c r="C193" s="54" t="str">
        <f t="shared" si="8"/>
        <v/>
      </c>
      <c r="D193" s="49">
        <v>182</v>
      </c>
      <c r="E193" s="49"/>
      <c r="F193" s="49"/>
      <c r="G193" s="50"/>
      <c r="H193" s="50"/>
      <c r="I193" s="50"/>
      <c r="J193" s="50"/>
      <c r="K193" s="50"/>
      <c r="L193" s="50"/>
      <c r="M193" s="50"/>
      <c r="N193" s="254"/>
      <c r="O193" s="51"/>
      <c r="P193" s="254"/>
      <c r="Q193" s="254"/>
      <c r="R193" s="248"/>
      <c r="S193" s="41"/>
      <c r="T193" s="41"/>
      <c r="U193" s="41"/>
      <c r="V193" s="262"/>
      <c r="W193" s="262"/>
      <c r="X193" s="53"/>
    </row>
    <row r="194" spans="1:24">
      <c r="A194" s="54" t="str">
        <f t="shared" si="6"/>
        <v/>
      </c>
      <c r="B194" s="54" t="str">
        <f t="shared" si="7"/>
        <v/>
      </c>
      <c r="C194" s="54" t="str">
        <f t="shared" si="8"/>
        <v/>
      </c>
      <c r="D194" s="49">
        <v>183</v>
      </c>
      <c r="E194" s="49"/>
      <c r="F194" s="49"/>
      <c r="G194" s="50"/>
      <c r="H194" s="50"/>
      <c r="I194" s="50"/>
      <c r="J194" s="50"/>
      <c r="K194" s="50"/>
      <c r="L194" s="50"/>
      <c r="M194" s="50"/>
      <c r="N194" s="254"/>
      <c r="O194" s="51"/>
      <c r="P194" s="254"/>
      <c r="Q194" s="254"/>
      <c r="R194" s="248"/>
      <c r="S194" s="41"/>
      <c r="T194" s="41"/>
      <c r="U194" s="41"/>
      <c r="V194" s="262"/>
      <c r="W194" s="262"/>
      <c r="X194" s="53"/>
    </row>
    <row r="195" spans="1:24">
      <c r="A195" s="54" t="str">
        <f t="shared" si="6"/>
        <v/>
      </c>
      <c r="B195" s="54" t="str">
        <f t="shared" si="7"/>
        <v/>
      </c>
      <c r="C195" s="54" t="str">
        <f t="shared" si="8"/>
        <v/>
      </c>
      <c r="D195" s="49">
        <v>184</v>
      </c>
      <c r="E195" s="49"/>
      <c r="F195" s="49"/>
      <c r="G195" s="50"/>
      <c r="H195" s="50"/>
      <c r="I195" s="50"/>
      <c r="J195" s="50"/>
      <c r="K195" s="50"/>
      <c r="L195" s="50"/>
      <c r="M195" s="50"/>
      <c r="N195" s="254"/>
      <c r="O195" s="51"/>
      <c r="P195" s="254"/>
      <c r="Q195" s="254"/>
      <c r="R195" s="248"/>
      <c r="S195" s="41"/>
      <c r="T195" s="41"/>
      <c r="U195" s="41"/>
      <c r="V195" s="262"/>
      <c r="W195" s="262"/>
      <c r="X195" s="53"/>
    </row>
    <row r="196" spans="1:24">
      <c r="A196" s="54" t="str">
        <f t="shared" si="6"/>
        <v/>
      </c>
      <c r="B196" s="54" t="str">
        <f t="shared" si="7"/>
        <v/>
      </c>
      <c r="C196" s="54" t="str">
        <f t="shared" si="8"/>
        <v/>
      </c>
      <c r="D196" s="49">
        <v>185</v>
      </c>
      <c r="E196" s="49"/>
      <c r="F196" s="49"/>
      <c r="G196" s="50"/>
      <c r="H196" s="50"/>
      <c r="I196" s="50"/>
      <c r="J196" s="50"/>
      <c r="K196" s="50"/>
      <c r="L196" s="50"/>
      <c r="M196" s="50"/>
      <c r="N196" s="254"/>
      <c r="O196" s="51"/>
      <c r="P196" s="254"/>
      <c r="Q196" s="254"/>
      <c r="R196" s="248"/>
      <c r="S196" s="41"/>
      <c r="T196" s="41"/>
      <c r="U196" s="41"/>
      <c r="V196" s="262"/>
      <c r="W196" s="262"/>
      <c r="X196" s="53"/>
    </row>
    <row r="197" spans="1:24">
      <c r="A197" s="54" t="str">
        <f t="shared" si="6"/>
        <v/>
      </c>
      <c r="B197" s="54" t="str">
        <f t="shared" si="7"/>
        <v/>
      </c>
      <c r="C197" s="54" t="str">
        <f t="shared" si="8"/>
        <v/>
      </c>
      <c r="D197" s="49">
        <v>186</v>
      </c>
      <c r="E197" s="49"/>
      <c r="F197" s="49"/>
      <c r="G197" s="50"/>
      <c r="H197" s="50"/>
      <c r="I197" s="50"/>
      <c r="J197" s="50"/>
      <c r="K197" s="50"/>
      <c r="L197" s="50"/>
      <c r="M197" s="50"/>
      <c r="N197" s="254"/>
      <c r="O197" s="51"/>
      <c r="P197" s="254"/>
      <c r="Q197" s="254"/>
      <c r="R197" s="248"/>
      <c r="S197" s="41"/>
      <c r="T197" s="41"/>
      <c r="U197" s="41"/>
      <c r="V197" s="262"/>
      <c r="W197" s="262"/>
      <c r="X197" s="53"/>
    </row>
    <row r="198" spans="1:24">
      <c r="A198" s="54" t="str">
        <f t="shared" si="6"/>
        <v/>
      </c>
      <c r="B198" s="54" t="str">
        <f t="shared" si="7"/>
        <v/>
      </c>
      <c r="C198" s="54" t="str">
        <f t="shared" si="8"/>
        <v/>
      </c>
      <c r="D198" s="49">
        <v>187</v>
      </c>
      <c r="E198" s="49"/>
      <c r="F198" s="49"/>
      <c r="G198" s="50"/>
      <c r="H198" s="50"/>
      <c r="I198" s="50"/>
      <c r="J198" s="50"/>
      <c r="K198" s="50"/>
      <c r="L198" s="50"/>
      <c r="M198" s="50"/>
      <c r="N198" s="254"/>
      <c r="O198" s="51"/>
      <c r="P198" s="254"/>
      <c r="Q198" s="254"/>
      <c r="R198" s="248"/>
      <c r="S198" s="41"/>
      <c r="T198" s="41"/>
      <c r="U198" s="41"/>
      <c r="V198" s="262"/>
      <c r="W198" s="262"/>
      <c r="X198" s="53"/>
    </row>
    <row r="199" spans="1:24">
      <c r="A199" s="54" t="str">
        <f t="shared" si="6"/>
        <v/>
      </c>
      <c r="B199" s="54" t="str">
        <f t="shared" si="7"/>
        <v/>
      </c>
      <c r="C199" s="54" t="str">
        <f t="shared" si="8"/>
        <v/>
      </c>
      <c r="D199" s="49">
        <v>188</v>
      </c>
      <c r="E199" s="49"/>
      <c r="F199" s="49"/>
      <c r="G199" s="50"/>
      <c r="H199" s="50"/>
      <c r="I199" s="50"/>
      <c r="J199" s="50"/>
      <c r="K199" s="50"/>
      <c r="L199" s="50"/>
      <c r="M199" s="50"/>
      <c r="N199" s="254"/>
      <c r="O199" s="51"/>
      <c r="P199" s="254"/>
      <c r="Q199" s="254"/>
      <c r="R199" s="248"/>
      <c r="S199" s="41"/>
      <c r="T199" s="41"/>
      <c r="U199" s="41"/>
      <c r="V199" s="262"/>
      <c r="W199" s="262"/>
      <c r="X199" s="53"/>
    </row>
    <row r="200" spans="1:24">
      <c r="A200" s="54" t="str">
        <f t="shared" si="6"/>
        <v/>
      </c>
      <c r="B200" s="54" t="str">
        <f t="shared" si="7"/>
        <v/>
      </c>
      <c r="C200" s="54" t="str">
        <f t="shared" si="8"/>
        <v/>
      </c>
      <c r="D200" s="49">
        <v>189</v>
      </c>
      <c r="E200" s="49"/>
      <c r="F200" s="49"/>
      <c r="G200" s="50"/>
      <c r="H200" s="50"/>
      <c r="I200" s="50"/>
      <c r="J200" s="50"/>
      <c r="K200" s="50"/>
      <c r="L200" s="50"/>
      <c r="M200" s="50"/>
      <c r="N200" s="254"/>
      <c r="O200" s="51"/>
      <c r="P200" s="254"/>
      <c r="Q200" s="254"/>
      <c r="R200" s="248"/>
      <c r="S200" s="41"/>
      <c r="T200" s="41"/>
      <c r="U200" s="41"/>
      <c r="V200" s="262"/>
      <c r="W200" s="262"/>
      <c r="X200" s="53"/>
    </row>
    <row r="201" spans="1:24">
      <c r="A201" s="54" t="str">
        <f t="shared" si="6"/>
        <v/>
      </c>
      <c r="B201" s="54" t="str">
        <f t="shared" si="7"/>
        <v/>
      </c>
      <c r="C201" s="54" t="str">
        <f t="shared" si="8"/>
        <v/>
      </c>
      <c r="D201" s="49">
        <v>190</v>
      </c>
      <c r="E201" s="49"/>
      <c r="F201" s="49"/>
      <c r="G201" s="50"/>
      <c r="H201" s="50"/>
      <c r="I201" s="50"/>
      <c r="J201" s="50"/>
      <c r="K201" s="50"/>
      <c r="L201" s="50"/>
      <c r="M201" s="50"/>
      <c r="N201" s="254"/>
      <c r="O201" s="51"/>
      <c r="P201" s="254"/>
      <c r="Q201" s="254"/>
      <c r="R201" s="248"/>
      <c r="S201" s="41"/>
      <c r="T201" s="41"/>
      <c r="U201" s="41"/>
      <c r="V201" s="262"/>
      <c r="W201" s="262"/>
      <c r="X201" s="53"/>
    </row>
    <row r="202" spans="1:24">
      <c r="A202" s="54" t="str">
        <f t="shared" si="6"/>
        <v/>
      </c>
      <c r="B202" s="54" t="str">
        <f t="shared" si="7"/>
        <v/>
      </c>
      <c r="C202" s="54" t="str">
        <f t="shared" si="8"/>
        <v/>
      </c>
      <c r="D202" s="49">
        <v>191</v>
      </c>
      <c r="E202" s="49"/>
      <c r="F202" s="49"/>
      <c r="G202" s="50"/>
      <c r="H202" s="50"/>
      <c r="I202" s="50"/>
      <c r="J202" s="50"/>
      <c r="K202" s="50"/>
      <c r="L202" s="50"/>
      <c r="M202" s="50"/>
      <c r="N202" s="254"/>
      <c r="O202" s="51"/>
      <c r="P202" s="254"/>
      <c r="Q202" s="254"/>
      <c r="R202" s="248"/>
      <c r="S202" s="41"/>
      <c r="T202" s="41"/>
      <c r="U202" s="41"/>
      <c r="V202" s="262"/>
      <c r="W202" s="262"/>
      <c r="X202" s="53"/>
    </row>
    <row r="203" spans="1:24">
      <c r="A203" s="54" t="str">
        <f t="shared" si="6"/>
        <v/>
      </c>
      <c r="B203" s="54" t="str">
        <f t="shared" si="7"/>
        <v/>
      </c>
      <c r="C203" s="54" t="str">
        <f t="shared" si="8"/>
        <v/>
      </c>
      <c r="D203" s="49">
        <v>192</v>
      </c>
      <c r="E203" s="49"/>
      <c r="F203" s="49"/>
      <c r="G203" s="50"/>
      <c r="H203" s="50"/>
      <c r="I203" s="50"/>
      <c r="J203" s="50"/>
      <c r="K203" s="50"/>
      <c r="L203" s="50"/>
      <c r="M203" s="50"/>
      <c r="N203" s="254"/>
      <c r="O203" s="51"/>
      <c r="P203" s="254"/>
      <c r="Q203" s="254"/>
      <c r="R203" s="248"/>
      <c r="S203" s="41"/>
      <c r="T203" s="41"/>
      <c r="U203" s="41"/>
      <c r="V203" s="262"/>
      <c r="W203" s="262"/>
      <c r="X203" s="53"/>
    </row>
    <row r="204" spans="1:24">
      <c r="A204" s="54" t="str">
        <f t="shared" si="6"/>
        <v/>
      </c>
      <c r="B204" s="54" t="str">
        <f t="shared" si="7"/>
        <v/>
      </c>
      <c r="C204" s="54" t="str">
        <f t="shared" si="8"/>
        <v/>
      </c>
      <c r="D204" s="49">
        <v>193</v>
      </c>
      <c r="E204" s="49"/>
      <c r="F204" s="49"/>
      <c r="G204" s="50"/>
      <c r="H204" s="50"/>
      <c r="I204" s="50"/>
      <c r="J204" s="50"/>
      <c r="K204" s="50"/>
      <c r="L204" s="50"/>
      <c r="M204" s="50"/>
      <c r="N204" s="254"/>
      <c r="O204" s="51"/>
      <c r="P204" s="254"/>
      <c r="Q204" s="254"/>
      <c r="R204" s="248"/>
      <c r="S204" s="41"/>
      <c r="T204" s="41"/>
      <c r="U204" s="41"/>
      <c r="V204" s="262"/>
      <c r="W204" s="262"/>
      <c r="X204" s="53"/>
    </row>
    <row r="205" spans="1:24">
      <c r="A205" s="54" t="str">
        <f t="shared" si="6"/>
        <v/>
      </c>
      <c r="B205" s="54" t="str">
        <f t="shared" si="7"/>
        <v/>
      </c>
      <c r="C205" s="54" t="str">
        <f t="shared" si="8"/>
        <v/>
      </c>
      <c r="D205" s="49">
        <v>194</v>
      </c>
      <c r="E205" s="49"/>
      <c r="F205" s="49"/>
      <c r="G205" s="50"/>
      <c r="H205" s="50"/>
      <c r="I205" s="50"/>
      <c r="J205" s="50"/>
      <c r="K205" s="50"/>
      <c r="L205" s="50"/>
      <c r="M205" s="50"/>
      <c r="N205" s="254"/>
      <c r="O205" s="51"/>
      <c r="P205" s="254"/>
      <c r="Q205" s="254"/>
      <c r="R205" s="248"/>
      <c r="S205" s="41"/>
      <c r="T205" s="41"/>
      <c r="U205" s="41"/>
      <c r="V205" s="262"/>
      <c r="W205" s="262"/>
      <c r="X205" s="53"/>
    </row>
    <row r="206" spans="1:24">
      <c r="A206" s="54" t="str">
        <f t="shared" ref="A206:A262" si="9">IF(ISBLANK(E206),"",dfName)</f>
        <v/>
      </c>
      <c r="B206" s="54" t="str">
        <f t="shared" ref="B206:B262" si="10">IF(ISBLANK(E206),"",dfRG)</f>
        <v/>
      </c>
      <c r="C206" s="54" t="str">
        <f t="shared" ref="C206:C262" si="11">IF(ISBLANK(E206),"",EndDate)</f>
        <v/>
      </c>
      <c r="D206" s="49">
        <v>195</v>
      </c>
      <c r="E206" s="49"/>
      <c r="F206" s="49"/>
      <c r="G206" s="50"/>
      <c r="H206" s="50"/>
      <c r="I206" s="50"/>
      <c r="J206" s="50"/>
      <c r="K206" s="50"/>
      <c r="L206" s="50"/>
      <c r="M206" s="50"/>
      <c r="N206" s="254"/>
      <c r="O206" s="51"/>
      <c r="P206" s="254"/>
      <c r="Q206" s="254"/>
      <c r="R206" s="248"/>
      <c r="S206" s="41"/>
      <c r="T206" s="41"/>
      <c r="U206" s="41"/>
      <c r="V206" s="262"/>
      <c r="W206" s="262"/>
      <c r="X206" s="53"/>
    </row>
    <row r="207" spans="1:24">
      <c r="A207" s="54" t="str">
        <f t="shared" si="9"/>
        <v/>
      </c>
      <c r="B207" s="54" t="str">
        <f t="shared" si="10"/>
        <v/>
      </c>
      <c r="C207" s="54" t="str">
        <f t="shared" si="11"/>
        <v/>
      </c>
      <c r="D207" s="49">
        <v>196</v>
      </c>
      <c r="E207" s="49"/>
      <c r="F207" s="49"/>
      <c r="G207" s="50"/>
      <c r="H207" s="50"/>
      <c r="I207" s="50"/>
      <c r="J207" s="50"/>
      <c r="K207" s="50"/>
      <c r="L207" s="50"/>
      <c r="M207" s="50"/>
      <c r="N207" s="254"/>
      <c r="O207" s="51"/>
      <c r="P207" s="254"/>
      <c r="Q207" s="254"/>
      <c r="R207" s="248"/>
      <c r="S207" s="41"/>
      <c r="T207" s="41"/>
      <c r="U207" s="41"/>
      <c r="V207" s="262"/>
      <c r="W207" s="262"/>
      <c r="X207" s="53"/>
    </row>
    <row r="208" spans="1:24">
      <c r="A208" s="54" t="str">
        <f t="shared" si="9"/>
        <v/>
      </c>
      <c r="B208" s="54" t="str">
        <f t="shared" si="10"/>
        <v/>
      </c>
      <c r="C208" s="54" t="str">
        <f t="shared" si="11"/>
        <v/>
      </c>
      <c r="D208" s="49">
        <v>197</v>
      </c>
      <c r="E208" s="49"/>
      <c r="F208" s="49"/>
      <c r="G208" s="50"/>
      <c r="H208" s="50"/>
      <c r="I208" s="50"/>
      <c r="J208" s="50"/>
      <c r="K208" s="50"/>
      <c r="L208" s="50"/>
      <c r="M208" s="50"/>
      <c r="N208" s="254"/>
      <c r="O208" s="51"/>
      <c r="P208" s="254"/>
      <c r="Q208" s="254"/>
      <c r="R208" s="248"/>
      <c r="S208" s="41"/>
      <c r="T208" s="41"/>
      <c r="U208" s="41"/>
      <c r="V208" s="262"/>
      <c r="W208" s="262"/>
      <c r="X208" s="53"/>
    </row>
    <row r="209" spans="1:26">
      <c r="A209" s="54" t="str">
        <f t="shared" si="9"/>
        <v/>
      </c>
      <c r="B209" s="54" t="str">
        <f t="shared" si="10"/>
        <v/>
      </c>
      <c r="C209" s="54" t="str">
        <f t="shared" si="11"/>
        <v/>
      </c>
      <c r="D209" s="49">
        <v>198</v>
      </c>
      <c r="E209" s="49"/>
      <c r="F209" s="49"/>
      <c r="G209" s="50"/>
      <c r="H209" s="50"/>
      <c r="I209" s="50"/>
      <c r="J209" s="50"/>
      <c r="K209" s="50"/>
      <c r="L209" s="50"/>
      <c r="M209" s="50"/>
      <c r="N209" s="254"/>
      <c r="O209" s="51"/>
      <c r="P209" s="254"/>
      <c r="Q209" s="254"/>
      <c r="R209" s="248"/>
      <c r="S209" s="41"/>
      <c r="T209" s="41"/>
      <c r="U209" s="41"/>
      <c r="V209" s="262"/>
      <c r="W209" s="262"/>
      <c r="X209" s="53"/>
    </row>
    <row r="210" spans="1:26">
      <c r="A210" s="54" t="str">
        <f t="shared" si="9"/>
        <v/>
      </c>
      <c r="B210" s="54" t="str">
        <f t="shared" si="10"/>
        <v/>
      </c>
      <c r="C210" s="54" t="str">
        <f t="shared" si="11"/>
        <v/>
      </c>
      <c r="D210" s="49">
        <v>199</v>
      </c>
      <c r="E210" s="49"/>
      <c r="F210" s="49"/>
      <c r="G210" s="50"/>
      <c r="H210" s="50"/>
      <c r="I210" s="50"/>
      <c r="J210" s="50"/>
      <c r="K210" s="50"/>
      <c r="L210" s="50"/>
      <c r="M210" s="50"/>
      <c r="N210" s="254"/>
      <c r="O210" s="51"/>
      <c r="P210" s="254"/>
      <c r="Q210" s="254"/>
      <c r="R210" s="248"/>
      <c r="S210" s="41"/>
      <c r="T210" s="41"/>
      <c r="U210" s="41"/>
      <c r="V210" s="262"/>
      <c r="W210" s="262"/>
      <c r="X210" s="53"/>
    </row>
    <row r="211" spans="1:26">
      <c r="A211" s="54" t="str">
        <f t="shared" si="9"/>
        <v/>
      </c>
      <c r="B211" s="54" t="str">
        <f t="shared" si="10"/>
        <v/>
      </c>
      <c r="C211" s="54" t="str">
        <f t="shared" si="11"/>
        <v/>
      </c>
      <c r="D211" s="49">
        <v>200</v>
      </c>
      <c r="E211" s="49"/>
      <c r="F211" s="49"/>
      <c r="G211" s="50"/>
      <c r="H211" s="50"/>
      <c r="I211" s="50"/>
      <c r="J211" s="50"/>
      <c r="K211" s="50"/>
      <c r="L211" s="50"/>
      <c r="M211" s="50"/>
      <c r="N211" s="254"/>
      <c r="O211" s="51"/>
      <c r="P211" s="254"/>
      <c r="Q211" s="254"/>
      <c r="R211" s="248"/>
      <c r="S211" s="41"/>
      <c r="T211" s="41"/>
      <c r="U211" s="41"/>
      <c r="V211" s="262"/>
      <c r="W211" s="262"/>
      <c r="X211" s="53"/>
    </row>
    <row r="212" spans="1:26">
      <c r="D212" s="544"/>
      <c r="E212" s="544" t="s">
        <v>1464</v>
      </c>
      <c r="F212" s="544"/>
      <c r="G212" s="555"/>
      <c r="H212" s="555"/>
      <c r="I212" s="555"/>
      <c r="J212" s="555"/>
      <c r="K212" s="555"/>
      <c r="L212" s="555"/>
      <c r="M212" s="555"/>
      <c r="N212" s="556"/>
      <c r="O212" s="557"/>
      <c r="P212" s="556"/>
      <c r="Q212" s="556"/>
      <c r="R212" s="558"/>
      <c r="S212" s="559"/>
      <c r="T212" s="549" t="s">
        <v>1466</v>
      </c>
      <c r="U212" s="562">
        <f>SUM(U12:U211)</f>
        <v>0</v>
      </c>
      <c r="V212" s="554">
        <f>SUM(V12:V211)</f>
        <v>0</v>
      </c>
      <c r="W212" s="563"/>
      <c r="X212" s="560"/>
      <c r="Z212" s="561"/>
    </row>
    <row r="213" spans="1:26">
      <c r="A213" s="54" t="str">
        <f t="shared" si="9"/>
        <v/>
      </c>
      <c r="B213" s="54" t="str">
        <f t="shared" si="10"/>
        <v/>
      </c>
      <c r="C213" s="54" t="str">
        <f t="shared" si="11"/>
        <v/>
      </c>
      <c r="D213" s="49">
        <v>201</v>
      </c>
      <c r="E213" s="49"/>
      <c r="F213" s="49"/>
      <c r="G213" s="50"/>
      <c r="H213" s="50"/>
      <c r="I213" s="50"/>
      <c r="J213" s="50"/>
      <c r="K213" s="50"/>
      <c r="L213" s="50"/>
      <c r="M213" s="50"/>
      <c r="N213" s="254"/>
      <c r="O213" s="51"/>
      <c r="P213" s="254"/>
      <c r="Q213" s="254"/>
      <c r="R213" s="248"/>
      <c r="S213" s="41"/>
      <c r="T213" s="41"/>
      <c r="U213" s="41"/>
      <c r="V213" s="262"/>
      <c r="W213" s="262"/>
      <c r="X213" s="53"/>
    </row>
    <row r="214" spans="1:26">
      <c r="A214" s="54" t="str">
        <f t="shared" si="9"/>
        <v/>
      </c>
      <c r="B214" s="54" t="str">
        <f t="shared" si="10"/>
        <v/>
      </c>
      <c r="C214" s="54" t="str">
        <f t="shared" si="11"/>
        <v/>
      </c>
      <c r="D214" s="49">
        <v>202</v>
      </c>
      <c r="E214" s="49"/>
      <c r="F214" s="49"/>
      <c r="G214" s="50"/>
      <c r="H214" s="50"/>
      <c r="I214" s="50"/>
      <c r="J214" s="50"/>
      <c r="K214" s="50"/>
      <c r="L214" s="50"/>
      <c r="M214" s="50"/>
      <c r="N214" s="254"/>
      <c r="O214" s="51"/>
      <c r="P214" s="254"/>
      <c r="Q214" s="254"/>
      <c r="R214" s="248"/>
      <c r="S214" s="41"/>
      <c r="T214" s="41"/>
      <c r="U214" s="41"/>
      <c r="V214" s="262"/>
      <c r="W214" s="262"/>
      <c r="X214" s="53"/>
    </row>
    <row r="215" spans="1:26">
      <c r="A215" s="54" t="str">
        <f t="shared" si="9"/>
        <v/>
      </c>
      <c r="B215" s="54" t="str">
        <f t="shared" si="10"/>
        <v/>
      </c>
      <c r="C215" s="54" t="str">
        <f t="shared" si="11"/>
        <v/>
      </c>
      <c r="D215" s="49">
        <v>203</v>
      </c>
      <c r="E215" s="49"/>
      <c r="F215" s="49"/>
      <c r="G215" s="50"/>
      <c r="H215" s="50"/>
      <c r="I215" s="50"/>
      <c r="J215" s="50"/>
      <c r="K215" s="50"/>
      <c r="L215" s="50"/>
      <c r="M215" s="50"/>
      <c r="N215" s="254"/>
      <c r="O215" s="51"/>
      <c r="P215" s="254"/>
      <c r="Q215" s="254"/>
      <c r="R215" s="248"/>
      <c r="S215" s="41"/>
      <c r="T215" s="41"/>
      <c r="U215" s="41"/>
      <c r="V215" s="262"/>
      <c r="W215" s="262"/>
      <c r="X215" s="53"/>
    </row>
    <row r="216" spans="1:26">
      <c r="A216" s="54" t="str">
        <f t="shared" si="9"/>
        <v/>
      </c>
      <c r="B216" s="54" t="str">
        <f t="shared" si="10"/>
        <v/>
      </c>
      <c r="C216" s="54" t="str">
        <f t="shared" si="11"/>
        <v/>
      </c>
      <c r="D216" s="49">
        <v>204</v>
      </c>
      <c r="E216" s="49"/>
      <c r="F216" s="49"/>
      <c r="G216" s="50"/>
      <c r="H216" s="50"/>
      <c r="I216" s="50"/>
      <c r="J216" s="50"/>
      <c r="K216" s="50"/>
      <c r="L216" s="50"/>
      <c r="M216" s="50"/>
      <c r="N216" s="254"/>
      <c r="O216" s="51"/>
      <c r="P216" s="254"/>
      <c r="Q216" s="254"/>
      <c r="R216" s="248"/>
      <c r="S216" s="41"/>
      <c r="T216" s="41"/>
      <c r="U216" s="41"/>
      <c r="V216" s="262"/>
      <c r="W216" s="262"/>
      <c r="X216" s="53"/>
    </row>
    <row r="217" spans="1:26">
      <c r="A217" s="54" t="str">
        <f t="shared" si="9"/>
        <v/>
      </c>
      <c r="B217" s="54" t="str">
        <f t="shared" si="10"/>
        <v/>
      </c>
      <c r="C217" s="54" t="str">
        <f t="shared" si="11"/>
        <v/>
      </c>
      <c r="D217" s="49">
        <v>205</v>
      </c>
      <c r="E217" s="49"/>
      <c r="F217" s="49"/>
      <c r="G217" s="50"/>
      <c r="H217" s="50"/>
      <c r="I217" s="50"/>
      <c r="J217" s="50"/>
      <c r="K217" s="50"/>
      <c r="L217" s="50"/>
      <c r="M217" s="50"/>
      <c r="N217" s="254"/>
      <c r="O217" s="51"/>
      <c r="P217" s="254"/>
      <c r="Q217" s="254"/>
      <c r="R217" s="248"/>
      <c r="S217" s="41"/>
      <c r="T217" s="41"/>
      <c r="U217" s="41"/>
      <c r="V217" s="262"/>
      <c r="W217" s="262"/>
      <c r="X217" s="53"/>
    </row>
    <row r="218" spans="1:26">
      <c r="A218" s="54" t="str">
        <f t="shared" si="9"/>
        <v/>
      </c>
      <c r="B218" s="54" t="str">
        <f t="shared" si="10"/>
        <v/>
      </c>
      <c r="C218" s="54" t="str">
        <f t="shared" si="11"/>
        <v/>
      </c>
      <c r="D218" s="49">
        <v>206</v>
      </c>
      <c r="E218" s="49"/>
      <c r="F218" s="49"/>
      <c r="G218" s="50"/>
      <c r="H218" s="50"/>
      <c r="I218" s="50"/>
      <c r="J218" s="50"/>
      <c r="K218" s="50"/>
      <c r="L218" s="50"/>
      <c r="M218" s="50"/>
      <c r="N218" s="254"/>
      <c r="O218" s="51"/>
      <c r="P218" s="254"/>
      <c r="Q218" s="254"/>
      <c r="R218" s="248"/>
      <c r="S218" s="41"/>
      <c r="T218" s="41"/>
      <c r="U218" s="41"/>
      <c r="V218" s="262"/>
      <c r="W218" s="262"/>
      <c r="X218" s="53"/>
    </row>
    <row r="219" spans="1:26">
      <c r="A219" s="54" t="str">
        <f t="shared" si="9"/>
        <v/>
      </c>
      <c r="B219" s="54" t="str">
        <f t="shared" si="10"/>
        <v/>
      </c>
      <c r="C219" s="54" t="str">
        <f t="shared" si="11"/>
        <v/>
      </c>
      <c r="D219" s="49">
        <v>207</v>
      </c>
      <c r="E219" s="49"/>
      <c r="F219" s="49"/>
      <c r="G219" s="50"/>
      <c r="H219" s="50"/>
      <c r="I219" s="50"/>
      <c r="J219" s="50"/>
      <c r="K219" s="50"/>
      <c r="L219" s="50"/>
      <c r="M219" s="50"/>
      <c r="N219" s="254"/>
      <c r="O219" s="51"/>
      <c r="P219" s="254"/>
      <c r="Q219" s="254"/>
      <c r="R219" s="248"/>
      <c r="S219" s="41"/>
      <c r="T219" s="41"/>
      <c r="U219" s="41"/>
      <c r="V219" s="262"/>
      <c r="W219" s="262"/>
      <c r="X219" s="53"/>
    </row>
    <row r="220" spans="1:26">
      <c r="A220" s="54" t="str">
        <f t="shared" si="9"/>
        <v/>
      </c>
      <c r="B220" s="54" t="str">
        <f t="shared" si="10"/>
        <v/>
      </c>
      <c r="C220" s="54" t="str">
        <f t="shared" si="11"/>
        <v/>
      </c>
      <c r="D220" s="49">
        <v>208</v>
      </c>
      <c r="E220" s="49"/>
      <c r="F220" s="49"/>
      <c r="G220" s="50"/>
      <c r="H220" s="50"/>
      <c r="I220" s="50"/>
      <c r="J220" s="50"/>
      <c r="K220" s="50"/>
      <c r="L220" s="50"/>
      <c r="M220" s="50"/>
      <c r="N220" s="254"/>
      <c r="O220" s="51"/>
      <c r="P220" s="254"/>
      <c r="Q220" s="254"/>
      <c r="R220" s="248"/>
      <c r="S220" s="41"/>
      <c r="T220" s="41"/>
      <c r="U220" s="41"/>
      <c r="V220" s="262"/>
      <c r="W220" s="262"/>
      <c r="X220" s="53"/>
    </row>
    <row r="221" spans="1:26">
      <c r="A221" s="54" t="str">
        <f t="shared" si="9"/>
        <v/>
      </c>
      <c r="B221" s="54" t="str">
        <f t="shared" si="10"/>
        <v/>
      </c>
      <c r="C221" s="54" t="str">
        <f t="shared" si="11"/>
        <v/>
      </c>
      <c r="D221" s="49">
        <v>209</v>
      </c>
      <c r="E221" s="49"/>
      <c r="F221" s="49"/>
      <c r="G221" s="50"/>
      <c r="H221" s="50"/>
      <c r="I221" s="50"/>
      <c r="J221" s="50"/>
      <c r="K221" s="50"/>
      <c r="L221" s="50"/>
      <c r="M221" s="50"/>
      <c r="N221" s="254"/>
      <c r="O221" s="51"/>
      <c r="P221" s="254"/>
      <c r="Q221" s="254"/>
      <c r="R221" s="248"/>
      <c r="S221" s="41"/>
      <c r="T221" s="41"/>
      <c r="U221" s="41"/>
      <c r="V221" s="262"/>
      <c r="W221" s="262"/>
      <c r="X221" s="53"/>
    </row>
    <row r="222" spans="1:26">
      <c r="A222" s="54" t="str">
        <f t="shared" si="9"/>
        <v/>
      </c>
      <c r="B222" s="54" t="str">
        <f t="shared" si="10"/>
        <v/>
      </c>
      <c r="C222" s="54" t="str">
        <f t="shared" si="11"/>
        <v/>
      </c>
      <c r="D222" s="49">
        <v>210</v>
      </c>
      <c r="E222" s="49"/>
      <c r="F222" s="49"/>
      <c r="G222" s="50"/>
      <c r="H222" s="50"/>
      <c r="I222" s="50"/>
      <c r="J222" s="50"/>
      <c r="K222" s="50"/>
      <c r="L222" s="50"/>
      <c r="M222" s="50"/>
      <c r="N222" s="254"/>
      <c r="O222" s="51"/>
      <c r="P222" s="254"/>
      <c r="Q222" s="254"/>
      <c r="R222" s="248"/>
      <c r="S222" s="41"/>
      <c r="T222" s="41"/>
      <c r="U222" s="41"/>
      <c r="V222" s="262"/>
      <c r="W222" s="262"/>
      <c r="X222" s="53"/>
    </row>
    <row r="223" spans="1:26">
      <c r="A223" s="54" t="str">
        <f t="shared" si="9"/>
        <v/>
      </c>
      <c r="B223" s="54" t="str">
        <f t="shared" si="10"/>
        <v/>
      </c>
      <c r="C223" s="54" t="str">
        <f t="shared" si="11"/>
        <v/>
      </c>
      <c r="D223" s="49">
        <v>211</v>
      </c>
      <c r="E223" s="49"/>
      <c r="F223" s="49"/>
      <c r="G223" s="50"/>
      <c r="H223" s="50"/>
      <c r="I223" s="50"/>
      <c r="J223" s="50"/>
      <c r="K223" s="50"/>
      <c r="L223" s="50"/>
      <c r="M223" s="50"/>
      <c r="N223" s="254"/>
      <c r="O223" s="51"/>
      <c r="P223" s="254"/>
      <c r="Q223" s="254"/>
      <c r="R223" s="248"/>
      <c r="S223" s="41"/>
      <c r="T223" s="41"/>
      <c r="U223" s="41"/>
      <c r="V223" s="262"/>
      <c r="W223" s="262"/>
      <c r="X223" s="53"/>
    </row>
    <row r="224" spans="1:26">
      <c r="A224" s="54" t="str">
        <f t="shared" si="9"/>
        <v/>
      </c>
      <c r="B224" s="54" t="str">
        <f t="shared" si="10"/>
        <v/>
      </c>
      <c r="C224" s="54" t="str">
        <f t="shared" si="11"/>
        <v/>
      </c>
      <c r="D224" s="49">
        <v>212</v>
      </c>
      <c r="E224" s="49"/>
      <c r="F224" s="49"/>
      <c r="G224" s="50"/>
      <c r="H224" s="50"/>
      <c r="I224" s="50"/>
      <c r="J224" s="50"/>
      <c r="K224" s="50"/>
      <c r="L224" s="50"/>
      <c r="M224" s="50"/>
      <c r="N224" s="254"/>
      <c r="O224" s="51"/>
      <c r="P224" s="254"/>
      <c r="Q224" s="254"/>
      <c r="R224" s="248"/>
      <c r="S224" s="41"/>
      <c r="T224" s="41"/>
      <c r="U224" s="41"/>
      <c r="V224" s="262"/>
      <c r="W224" s="262"/>
      <c r="X224" s="53"/>
    </row>
    <row r="225" spans="1:24">
      <c r="A225" s="54" t="str">
        <f t="shared" si="9"/>
        <v/>
      </c>
      <c r="B225" s="54" t="str">
        <f t="shared" si="10"/>
        <v/>
      </c>
      <c r="C225" s="54" t="str">
        <f t="shared" si="11"/>
        <v/>
      </c>
      <c r="D225" s="49">
        <v>213</v>
      </c>
      <c r="E225" s="49"/>
      <c r="F225" s="49"/>
      <c r="G225" s="50"/>
      <c r="H225" s="50"/>
      <c r="I225" s="50"/>
      <c r="J225" s="50"/>
      <c r="K225" s="50"/>
      <c r="L225" s="50"/>
      <c r="M225" s="50"/>
      <c r="N225" s="254"/>
      <c r="O225" s="51"/>
      <c r="P225" s="254"/>
      <c r="Q225" s="254"/>
      <c r="R225" s="248"/>
      <c r="S225" s="41"/>
      <c r="T225" s="41"/>
      <c r="U225" s="41"/>
      <c r="V225" s="262"/>
      <c r="W225" s="262"/>
      <c r="X225" s="53"/>
    </row>
    <row r="226" spans="1:24">
      <c r="A226" s="54" t="str">
        <f t="shared" si="9"/>
        <v/>
      </c>
      <c r="B226" s="54" t="str">
        <f t="shared" si="10"/>
        <v/>
      </c>
      <c r="C226" s="54" t="str">
        <f t="shared" si="11"/>
        <v/>
      </c>
      <c r="D226" s="49">
        <v>214</v>
      </c>
      <c r="E226" s="49"/>
      <c r="F226" s="49"/>
      <c r="G226" s="50"/>
      <c r="H226" s="50"/>
      <c r="I226" s="50"/>
      <c r="J226" s="50"/>
      <c r="K226" s="50"/>
      <c r="L226" s="50"/>
      <c r="M226" s="50"/>
      <c r="N226" s="254"/>
      <c r="O226" s="51"/>
      <c r="P226" s="254"/>
      <c r="Q226" s="254"/>
      <c r="R226" s="248"/>
      <c r="S226" s="41"/>
      <c r="T226" s="41"/>
      <c r="U226" s="41"/>
      <c r="V226" s="262"/>
      <c r="W226" s="262"/>
      <c r="X226" s="53"/>
    </row>
    <row r="227" spans="1:24">
      <c r="A227" s="54" t="str">
        <f t="shared" si="9"/>
        <v/>
      </c>
      <c r="B227" s="54" t="str">
        <f t="shared" si="10"/>
        <v/>
      </c>
      <c r="C227" s="54" t="str">
        <f t="shared" si="11"/>
        <v/>
      </c>
      <c r="D227" s="49">
        <v>215</v>
      </c>
      <c r="E227" s="49"/>
      <c r="F227" s="49"/>
      <c r="G227" s="50"/>
      <c r="H227" s="50"/>
      <c r="I227" s="50"/>
      <c r="J227" s="50"/>
      <c r="K227" s="50"/>
      <c r="L227" s="50"/>
      <c r="M227" s="50"/>
      <c r="N227" s="254"/>
      <c r="O227" s="51"/>
      <c r="P227" s="254"/>
      <c r="Q227" s="254"/>
      <c r="R227" s="248"/>
      <c r="S227" s="41"/>
      <c r="T227" s="41"/>
      <c r="U227" s="41"/>
      <c r="V227" s="262"/>
      <c r="W227" s="262"/>
      <c r="X227" s="53"/>
    </row>
    <row r="228" spans="1:24">
      <c r="A228" s="54" t="str">
        <f t="shared" si="9"/>
        <v/>
      </c>
      <c r="B228" s="54" t="str">
        <f t="shared" si="10"/>
        <v/>
      </c>
      <c r="C228" s="54" t="str">
        <f t="shared" si="11"/>
        <v/>
      </c>
      <c r="D228" s="49">
        <v>216</v>
      </c>
      <c r="E228" s="49"/>
      <c r="F228" s="49"/>
      <c r="G228" s="50"/>
      <c r="H228" s="50"/>
      <c r="I228" s="50"/>
      <c r="J228" s="50"/>
      <c r="K228" s="50"/>
      <c r="L228" s="50"/>
      <c r="M228" s="50"/>
      <c r="N228" s="254"/>
      <c r="O228" s="51"/>
      <c r="P228" s="254"/>
      <c r="Q228" s="254"/>
      <c r="R228" s="248"/>
      <c r="S228" s="41"/>
      <c r="T228" s="41"/>
      <c r="U228" s="41"/>
      <c r="V228" s="262"/>
      <c r="W228" s="262"/>
      <c r="X228" s="53"/>
    </row>
    <row r="229" spans="1:24">
      <c r="A229" s="54" t="str">
        <f t="shared" si="9"/>
        <v/>
      </c>
      <c r="B229" s="54" t="str">
        <f t="shared" si="10"/>
        <v/>
      </c>
      <c r="C229" s="54" t="str">
        <f t="shared" si="11"/>
        <v/>
      </c>
      <c r="D229" s="49">
        <v>217</v>
      </c>
      <c r="E229" s="49"/>
      <c r="F229" s="49"/>
      <c r="G229" s="50"/>
      <c r="H229" s="50"/>
      <c r="I229" s="50"/>
      <c r="J229" s="50"/>
      <c r="K229" s="50"/>
      <c r="L229" s="50"/>
      <c r="M229" s="50"/>
      <c r="N229" s="254"/>
      <c r="O229" s="51"/>
      <c r="P229" s="254"/>
      <c r="Q229" s="254"/>
      <c r="R229" s="248"/>
      <c r="S229" s="41"/>
      <c r="T229" s="41"/>
      <c r="U229" s="41"/>
      <c r="V229" s="262"/>
      <c r="W229" s="262"/>
      <c r="X229" s="53"/>
    </row>
    <row r="230" spans="1:24">
      <c r="A230" s="54" t="str">
        <f t="shared" si="9"/>
        <v/>
      </c>
      <c r="B230" s="54" t="str">
        <f t="shared" si="10"/>
        <v/>
      </c>
      <c r="C230" s="54" t="str">
        <f t="shared" si="11"/>
        <v/>
      </c>
      <c r="D230" s="49">
        <v>218</v>
      </c>
      <c r="E230" s="49"/>
      <c r="F230" s="49"/>
      <c r="G230" s="50"/>
      <c r="H230" s="50"/>
      <c r="I230" s="50"/>
      <c r="J230" s="50"/>
      <c r="K230" s="50"/>
      <c r="L230" s="50"/>
      <c r="M230" s="50"/>
      <c r="N230" s="254"/>
      <c r="O230" s="51"/>
      <c r="P230" s="254"/>
      <c r="Q230" s="254"/>
      <c r="R230" s="248"/>
      <c r="S230" s="41"/>
      <c r="T230" s="41"/>
      <c r="U230" s="41"/>
      <c r="V230" s="262"/>
      <c r="W230" s="262"/>
      <c r="X230" s="53"/>
    </row>
    <row r="231" spans="1:24">
      <c r="A231" s="54" t="str">
        <f t="shared" si="9"/>
        <v/>
      </c>
      <c r="B231" s="54" t="str">
        <f t="shared" si="10"/>
        <v/>
      </c>
      <c r="C231" s="54" t="str">
        <f t="shared" si="11"/>
        <v/>
      </c>
      <c r="D231" s="49">
        <v>219</v>
      </c>
      <c r="E231" s="49"/>
      <c r="F231" s="49"/>
      <c r="G231" s="50"/>
      <c r="H231" s="50"/>
      <c r="I231" s="50"/>
      <c r="J231" s="50"/>
      <c r="K231" s="50"/>
      <c r="L231" s="50"/>
      <c r="M231" s="50"/>
      <c r="N231" s="254"/>
      <c r="O231" s="51"/>
      <c r="P231" s="254"/>
      <c r="Q231" s="254"/>
      <c r="R231" s="248"/>
      <c r="S231" s="41"/>
      <c r="T231" s="41"/>
      <c r="U231" s="41"/>
      <c r="V231" s="262"/>
      <c r="W231" s="262"/>
      <c r="X231" s="53"/>
    </row>
    <row r="232" spans="1:24">
      <c r="A232" s="54" t="str">
        <f t="shared" si="9"/>
        <v/>
      </c>
      <c r="B232" s="54" t="str">
        <f t="shared" si="10"/>
        <v/>
      </c>
      <c r="C232" s="54" t="str">
        <f t="shared" si="11"/>
        <v/>
      </c>
      <c r="D232" s="49">
        <v>220</v>
      </c>
      <c r="E232" s="49"/>
      <c r="F232" s="49"/>
      <c r="G232" s="50"/>
      <c r="H232" s="50"/>
      <c r="I232" s="50"/>
      <c r="J232" s="50"/>
      <c r="K232" s="50"/>
      <c r="L232" s="50"/>
      <c r="M232" s="50"/>
      <c r="N232" s="254"/>
      <c r="O232" s="51"/>
      <c r="P232" s="254"/>
      <c r="Q232" s="254"/>
      <c r="R232" s="248"/>
      <c r="S232" s="41"/>
      <c r="T232" s="41"/>
      <c r="U232" s="41"/>
      <c r="V232" s="262"/>
      <c r="W232" s="262"/>
      <c r="X232" s="53"/>
    </row>
    <row r="233" spans="1:24">
      <c r="A233" s="54" t="str">
        <f t="shared" si="9"/>
        <v/>
      </c>
      <c r="B233" s="54" t="str">
        <f t="shared" si="10"/>
        <v/>
      </c>
      <c r="C233" s="54" t="str">
        <f t="shared" si="11"/>
        <v/>
      </c>
      <c r="D233" s="49">
        <v>221</v>
      </c>
      <c r="E233" s="49"/>
      <c r="F233" s="49"/>
      <c r="G233" s="50"/>
      <c r="H233" s="50"/>
      <c r="I233" s="50"/>
      <c r="J233" s="50"/>
      <c r="K233" s="50"/>
      <c r="L233" s="50"/>
      <c r="M233" s="50"/>
      <c r="N233" s="254"/>
      <c r="O233" s="51"/>
      <c r="P233" s="254"/>
      <c r="Q233" s="254"/>
      <c r="R233" s="248"/>
      <c r="S233" s="41"/>
      <c r="T233" s="41"/>
      <c r="U233" s="41"/>
      <c r="V233" s="262"/>
      <c r="W233" s="262"/>
      <c r="X233" s="53"/>
    </row>
    <row r="234" spans="1:24">
      <c r="A234" s="54" t="str">
        <f t="shared" si="9"/>
        <v/>
      </c>
      <c r="B234" s="54" t="str">
        <f t="shared" si="10"/>
        <v/>
      </c>
      <c r="C234" s="54" t="str">
        <f t="shared" si="11"/>
        <v/>
      </c>
      <c r="D234" s="49">
        <v>222</v>
      </c>
      <c r="E234" s="49"/>
      <c r="F234" s="49"/>
      <c r="G234" s="50"/>
      <c r="H234" s="50"/>
      <c r="I234" s="50"/>
      <c r="J234" s="50"/>
      <c r="K234" s="50"/>
      <c r="L234" s="50"/>
      <c r="M234" s="50"/>
      <c r="N234" s="254"/>
      <c r="O234" s="51"/>
      <c r="P234" s="254"/>
      <c r="Q234" s="254"/>
      <c r="R234" s="248"/>
      <c r="S234" s="41"/>
      <c r="T234" s="41"/>
      <c r="U234" s="41"/>
      <c r="V234" s="262"/>
      <c r="W234" s="262"/>
      <c r="X234" s="53"/>
    </row>
    <row r="235" spans="1:24">
      <c r="A235" s="54" t="str">
        <f t="shared" si="9"/>
        <v/>
      </c>
      <c r="B235" s="54" t="str">
        <f t="shared" si="10"/>
        <v/>
      </c>
      <c r="C235" s="54" t="str">
        <f t="shared" si="11"/>
        <v/>
      </c>
      <c r="D235" s="49">
        <v>223</v>
      </c>
      <c r="E235" s="49"/>
      <c r="F235" s="49"/>
      <c r="G235" s="50"/>
      <c r="H235" s="50"/>
      <c r="I235" s="50"/>
      <c r="J235" s="50"/>
      <c r="K235" s="50"/>
      <c r="L235" s="50"/>
      <c r="M235" s="50"/>
      <c r="N235" s="254"/>
      <c r="O235" s="51"/>
      <c r="P235" s="254"/>
      <c r="Q235" s="254"/>
      <c r="R235" s="248"/>
      <c r="S235" s="41"/>
      <c r="T235" s="41"/>
      <c r="U235" s="41"/>
      <c r="V235" s="262"/>
      <c r="W235" s="262"/>
      <c r="X235" s="53"/>
    </row>
    <row r="236" spans="1:24">
      <c r="A236" s="54" t="str">
        <f t="shared" si="9"/>
        <v/>
      </c>
      <c r="B236" s="54" t="str">
        <f t="shared" si="10"/>
        <v/>
      </c>
      <c r="C236" s="54" t="str">
        <f t="shared" si="11"/>
        <v/>
      </c>
      <c r="D236" s="49">
        <v>224</v>
      </c>
      <c r="E236" s="49"/>
      <c r="F236" s="49"/>
      <c r="G236" s="50"/>
      <c r="H236" s="50"/>
      <c r="I236" s="50"/>
      <c r="J236" s="50"/>
      <c r="K236" s="50"/>
      <c r="L236" s="50"/>
      <c r="M236" s="50"/>
      <c r="N236" s="254"/>
      <c r="O236" s="51"/>
      <c r="P236" s="254"/>
      <c r="Q236" s="254"/>
      <c r="R236" s="248"/>
      <c r="S236" s="41"/>
      <c r="T236" s="41"/>
      <c r="U236" s="41"/>
      <c r="V236" s="262"/>
      <c r="W236" s="262"/>
      <c r="X236" s="53"/>
    </row>
    <row r="237" spans="1:24">
      <c r="A237" s="54" t="str">
        <f t="shared" si="9"/>
        <v/>
      </c>
      <c r="B237" s="54" t="str">
        <f t="shared" si="10"/>
        <v/>
      </c>
      <c r="C237" s="54" t="str">
        <f t="shared" si="11"/>
        <v/>
      </c>
      <c r="D237" s="49">
        <v>225</v>
      </c>
      <c r="E237" s="49"/>
      <c r="F237" s="49"/>
      <c r="G237" s="50"/>
      <c r="H237" s="50"/>
      <c r="I237" s="50"/>
      <c r="J237" s="50"/>
      <c r="K237" s="50"/>
      <c r="L237" s="50"/>
      <c r="M237" s="50"/>
      <c r="N237" s="254"/>
      <c r="O237" s="51"/>
      <c r="P237" s="254"/>
      <c r="Q237" s="254"/>
      <c r="R237" s="248"/>
      <c r="S237" s="41"/>
      <c r="T237" s="41"/>
      <c r="U237" s="41"/>
      <c r="V237" s="262"/>
      <c r="W237" s="262"/>
      <c r="X237" s="53"/>
    </row>
    <row r="238" spans="1:24">
      <c r="A238" s="54" t="str">
        <f t="shared" si="9"/>
        <v/>
      </c>
      <c r="B238" s="54" t="str">
        <f t="shared" si="10"/>
        <v/>
      </c>
      <c r="C238" s="54" t="str">
        <f t="shared" si="11"/>
        <v/>
      </c>
      <c r="D238" s="49">
        <v>226</v>
      </c>
      <c r="E238" s="49"/>
      <c r="F238" s="49"/>
      <c r="G238" s="50"/>
      <c r="H238" s="50"/>
      <c r="I238" s="50"/>
      <c r="J238" s="50"/>
      <c r="K238" s="50"/>
      <c r="L238" s="50"/>
      <c r="M238" s="50"/>
      <c r="N238" s="254"/>
      <c r="O238" s="51"/>
      <c r="P238" s="254"/>
      <c r="Q238" s="254"/>
      <c r="R238" s="248"/>
      <c r="S238" s="41"/>
      <c r="T238" s="41"/>
      <c r="U238" s="41"/>
      <c r="V238" s="262"/>
      <c r="W238" s="262"/>
      <c r="X238" s="53"/>
    </row>
    <row r="239" spans="1:24">
      <c r="A239" s="54" t="str">
        <f t="shared" si="9"/>
        <v/>
      </c>
      <c r="B239" s="54" t="str">
        <f t="shared" si="10"/>
        <v/>
      </c>
      <c r="C239" s="54" t="str">
        <f t="shared" si="11"/>
        <v/>
      </c>
      <c r="D239" s="49">
        <v>227</v>
      </c>
      <c r="E239" s="49"/>
      <c r="F239" s="49"/>
      <c r="G239" s="50"/>
      <c r="H239" s="50"/>
      <c r="I239" s="50"/>
      <c r="J239" s="50"/>
      <c r="K239" s="50"/>
      <c r="L239" s="50"/>
      <c r="M239" s="50"/>
      <c r="N239" s="254"/>
      <c r="O239" s="51"/>
      <c r="P239" s="254"/>
      <c r="Q239" s="254"/>
      <c r="R239" s="248"/>
      <c r="S239" s="41"/>
      <c r="T239" s="41"/>
      <c r="U239" s="41"/>
      <c r="V239" s="262"/>
      <c r="W239" s="262"/>
      <c r="X239" s="53"/>
    </row>
    <row r="240" spans="1:24">
      <c r="A240" s="54" t="str">
        <f t="shared" si="9"/>
        <v/>
      </c>
      <c r="B240" s="54" t="str">
        <f t="shared" si="10"/>
        <v/>
      </c>
      <c r="C240" s="54" t="str">
        <f t="shared" si="11"/>
        <v/>
      </c>
      <c r="D240" s="49">
        <v>228</v>
      </c>
      <c r="E240" s="49"/>
      <c r="F240" s="49"/>
      <c r="G240" s="50"/>
      <c r="H240" s="50"/>
      <c r="I240" s="50"/>
      <c r="J240" s="50"/>
      <c r="K240" s="50"/>
      <c r="L240" s="50"/>
      <c r="M240" s="50"/>
      <c r="N240" s="254"/>
      <c r="O240" s="51"/>
      <c r="P240" s="254"/>
      <c r="Q240" s="254"/>
      <c r="R240" s="248"/>
      <c r="S240" s="41"/>
      <c r="T240" s="41"/>
      <c r="U240" s="41"/>
      <c r="V240" s="262"/>
      <c r="W240" s="262"/>
      <c r="X240" s="53"/>
    </row>
    <row r="241" spans="1:24">
      <c r="A241" s="54" t="str">
        <f t="shared" si="9"/>
        <v/>
      </c>
      <c r="B241" s="54" t="str">
        <f t="shared" si="10"/>
        <v/>
      </c>
      <c r="C241" s="54" t="str">
        <f t="shared" si="11"/>
        <v/>
      </c>
      <c r="D241" s="49">
        <v>229</v>
      </c>
      <c r="E241" s="49"/>
      <c r="F241" s="49"/>
      <c r="G241" s="50"/>
      <c r="H241" s="50"/>
      <c r="I241" s="50"/>
      <c r="J241" s="50"/>
      <c r="K241" s="50"/>
      <c r="L241" s="50"/>
      <c r="M241" s="50"/>
      <c r="N241" s="254"/>
      <c r="O241" s="51"/>
      <c r="P241" s="254"/>
      <c r="Q241" s="254"/>
      <c r="R241" s="248"/>
      <c r="S241" s="41"/>
      <c r="T241" s="41"/>
      <c r="U241" s="41"/>
      <c r="V241" s="262"/>
      <c r="W241" s="262"/>
      <c r="X241" s="53"/>
    </row>
    <row r="242" spans="1:24">
      <c r="A242" s="54" t="str">
        <f t="shared" si="9"/>
        <v/>
      </c>
      <c r="B242" s="54" t="str">
        <f t="shared" si="10"/>
        <v/>
      </c>
      <c r="C242" s="54" t="str">
        <f t="shared" si="11"/>
        <v/>
      </c>
      <c r="D242" s="49">
        <v>230</v>
      </c>
      <c r="E242" s="49"/>
      <c r="F242" s="49"/>
      <c r="G242" s="50"/>
      <c r="H242" s="50"/>
      <c r="I242" s="50"/>
      <c r="J242" s="50"/>
      <c r="K242" s="50"/>
      <c r="L242" s="50"/>
      <c r="M242" s="50"/>
      <c r="N242" s="254"/>
      <c r="O242" s="51"/>
      <c r="P242" s="254"/>
      <c r="Q242" s="254"/>
      <c r="R242" s="248"/>
      <c r="S242" s="41"/>
      <c r="T242" s="41"/>
      <c r="U242" s="41"/>
      <c r="V242" s="262"/>
      <c r="W242" s="262"/>
      <c r="X242" s="53"/>
    </row>
    <row r="243" spans="1:24">
      <c r="A243" s="54" t="str">
        <f t="shared" si="9"/>
        <v/>
      </c>
      <c r="B243" s="54" t="str">
        <f t="shared" si="10"/>
        <v/>
      </c>
      <c r="C243" s="54" t="str">
        <f t="shared" si="11"/>
        <v/>
      </c>
      <c r="D243" s="49">
        <v>231</v>
      </c>
      <c r="E243" s="49"/>
      <c r="F243" s="49"/>
      <c r="G243" s="50"/>
      <c r="H243" s="50"/>
      <c r="I243" s="50"/>
      <c r="J243" s="50"/>
      <c r="K243" s="50"/>
      <c r="L243" s="50"/>
      <c r="M243" s="50"/>
      <c r="N243" s="254"/>
      <c r="O243" s="51"/>
      <c r="P243" s="254"/>
      <c r="Q243" s="254"/>
      <c r="R243" s="248"/>
      <c r="S243" s="41"/>
      <c r="T243" s="41"/>
      <c r="U243" s="41"/>
      <c r="V243" s="262"/>
      <c r="W243" s="262"/>
      <c r="X243" s="53"/>
    </row>
    <row r="244" spans="1:24">
      <c r="A244" s="54" t="str">
        <f t="shared" si="9"/>
        <v/>
      </c>
      <c r="B244" s="54" t="str">
        <f t="shared" si="10"/>
        <v/>
      </c>
      <c r="C244" s="54" t="str">
        <f t="shared" si="11"/>
        <v/>
      </c>
      <c r="D244" s="49">
        <v>232</v>
      </c>
      <c r="E244" s="49"/>
      <c r="F244" s="49"/>
      <c r="G244" s="50"/>
      <c r="H244" s="50"/>
      <c r="I244" s="50"/>
      <c r="J244" s="50"/>
      <c r="K244" s="50"/>
      <c r="L244" s="50"/>
      <c r="M244" s="50"/>
      <c r="N244" s="254"/>
      <c r="O244" s="51"/>
      <c r="P244" s="254"/>
      <c r="Q244" s="254"/>
      <c r="R244" s="248"/>
      <c r="S244" s="41"/>
      <c r="T244" s="41"/>
      <c r="U244" s="41"/>
      <c r="V244" s="262"/>
      <c r="W244" s="262"/>
      <c r="X244" s="53"/>
    </row>
    <row r="245" spans="1:24">
      <c r="A245" s="54" t="str">
        <f t="shared" si="9"/>
        <v/>
      </c>
      <c r="B245" s="54" t="str">
        <f t="shared" si="10"/>
        <v/>
      </c>
      <c r="C245" s="54" t="str">
        <f t="shared" si="11"/>
        <v/>
      </c>
      <c r="D245" s="49">
        <v>233</v>
      </c>
      <c r="E245" s="49"/>
      <c r="F245" s="49"/>
      <c r="G245" s="50"/>
      <c r="H245" s="50"/>
      <c r="I245" s="50"/>
      <c r="J245" s="50"/>
      <c r="K245" s="50"/>
      <c r="L245" s="50"/>
      <c r="M245" s="50"/>
      <c r="N245" s="254"/>
      <c r="O245" s="51"/>
      <c r="P245" s="254"/>
      <c r="Q245" s="254"/>
      <c r="R245" s="248"/>
      <c r="S245" s="41"/>
      <c r="T245" s="41"/>
      <c r="U245" s="41"/>
      <c r="V245" s="262"/>
      <c r="W245" s="262"/>
      <c r="X245" s="53"/>
    </row>
    <row r="246" spans="1:24">
      <c r="A246" s="54" t="str">
        <f t="shared" si="9"/>
        <v/>
      </c>
      <c r="B246" s="54" t="str">
        <f t="shared" si="10"/>
        <v/>
      </c>
      <c r="C246" s="54" t="str">
        <f t="shared" si="11"/>
        <v/>
      </c>
      <c r="D246" s="49">
        <v>234</v>
      </c>
      <c r="E246" s="49"/>
      <c r="F246" s="49"/>
      <c r="G246" s="50"/>
      <c r="H246" s="50"/>
      <c r="I246" s="50"/>
      <c r="J246" s="50"/>
      <c r="K246" s="50"/>
      <c r="L246" s="50"/>
      <c r="M246" s="50"/>
      <c r="N246" s="254"/>
      <c r="O246" s="51"/>
      <c r="P246" s="254"/>
      <c r="Q246" s="254"/>
      <c r="R246" s="248"/>
      <c r="S246" s="41"/>
      <c r="T246" s="41"/>
      <c r="U246" s="41"/>
      <c r="V246" s="262"/>
      <c r="W246" s="262"/>
      <c r="X246" s="53"/>
    </row>
    <row r="247" spans="1:24">
      <c r="A247" s="54" t="str">
        <f t="shared" si="9"/>
        <v/>
      </c>
      <c r="B247" s="54" t="str">
        <f t="shared" si="10"/>
        <v/>
      </c>
      <c r="C247" s="54" t="str">
        <f t="shared" si="11"/>
        <v/>
      </c>
      <c r="D247" s="49">
        <v>235</v>
      </c>
      <c r="E247" s="49"/>
      <c r="F247" s="49"/>
      <c r="G247" s="50"/>
      <c r="H247" s="50"/>
      <c r="I247" s="50"/>
      <c r="J247" s="50"/>
      <c r="K247" s="50"/>
      <c r="L247" s="50"/>
      <c r="M247" s="50"/>
      <c r="N247" s="254"/>
      <c r="O247" s="51"/>
      <c r="P247" s="254"/>
      <c r="Q247" s="254"/>
      <c r="R247" s="248"/>
      <c r="S247" s="41"/>
      <c r="T247" s="41"/>
      <c r="U247" s="41"/>
      <c r="V247" s="262"/>
      <c r="W247" s="262"/>
      <c r="X247" s="53"/>
    </row>
    <row r="248" spans="1:24">
      <c r="A248" s="54" t="str">
        <f t="shared" si="9"/>
        <v/>
      </c>
      <c r="B248" s="54" t="str">
        <f t="shared" si="10"/>
        <v/>
      </c>
      <c r="C248" s="54" t="str">
        <f t="shared" si="11"/>
        <v/>
      </c>
      <c r="D248" s="49">
        <v>236</v>
      </c>
      <c r="E248" s="49"/>
      <c r="F248" s="49"/>
      <c r="G248" s="50"/>
      <c r="H248" s="50"/>
      <c r="I248" s="50"/>
      <c r="J248" s="50"/>
      <c r="K248" s="50"/>
      <c r="L248" s="50"/>
      <c r="M248" s="50"/>
      <c r="N248" s="254"/>
      <c r="O248" s="51"/>
      <c r="P248" s="254"/>
      <c r="Q248" s="254"/>
      <c r="R248" s="248"/>
      <c r="S248" s="41"/>
      <c r="T248" s="41"/>
      <c r="U248" s="41"/>
      <c r="V248" s="262"/>
      <c r="W248" s="262"/>
      <c r="X248" s="53"/>
    </row>
    <row r="249" spans="1:24">
      <c r="A249" s="54" t="str">
        <f t="shared" si="9"/>
        <v/>
      </c>
      <c r="B249" s="54" t="str">
        <f t="shared" si="10"/>
        <v/>
      </c>
      <c r="C249" s="54" t="str">
        <f t="shared" si="11"/>
        <v/>
      </c>
      <c r="D249" s="49">
        <v>237</v>
      </c>
      <c r="E249" s="49"/>
      <c r="F249" s="49"/>
      <c r="G249" s="50"/>
      <c r="H249" s="50"/>
      <c r="I249" s="50"/>
      <c r="J249" s="50"/>
      <c r="K249" s="50"/>
      <c r="L249" s="50"/>
      <c r="M249" s="50"/>
      <c r="N249" s="254"/>
      <c r="O249" s="51"/>
      <c r="P249" s="254"/>
      <c r="Q249" s="254"/>
      <c r="R249" s="248"/>
      <c r="S249" s="41"/>
      <c r="T249" s="41"/>
      <c r="U249" s="41"/>
      <c r="V249" s="262"/>
      <c r="W249" s="262"/>
      <c r="X249" s="53"/>
    </row>
    <row r="250" spans="1:24">
      <c r="A250" s="54" t="str">
        <f t="shared" si="9"/>
        <v/>
      </c>
      <c r="B250" s="54" t="str">
        <f t="shared" si="10"/>
        <v/>
      </c>
      <c r="C250" s="54" t="str">
        <f t="shared" si="11"/>
        <v/>
      </c>
      <c r="D250" s="49">
        <v>238</v>
      </c>
      <c r="E250" s="49"/>
      <c r="F250" s="49"/>
      <c r="G250" s="50"/>
      <c r="H250" s="50"/>
      <c r="I250" s="50"/>
      <c r="J250" s="50"/>
      <c r="K250" s="50"/>
      <c r="L250" s="50"/>
      <c r="M250" s="50"/>
      <c r="N250" s="254"/>
      <c r="O250" s="51"/>
      <c r="P250" s="254"/>
      <c r="Q250" s="254"/>
      <c r="R250" s="248"/>
      <c r="S250" s="41"/>
      <c r="T250" s="41"/>
      <c r="U250" s="41"/>
      <c r="V250" s="262"/>
      <c r="W250" s="262"/>
      <c r="X250" s="53"/>
    </row>
    <row r="251" spans="1:24">
      <c r="A251" s="54" t="str">
        <f t="shared" si="9"/>
        <v/>
      </c>
      <c r="B251" s="54" t="str">
        <f t="shared" si="10"/>
        <v/>
      </c>
      <c r="C251" s="54" t="str">
        <f t="shared" si="11"/>
        <v/>
      </c>
      <c r="D251" s="49">
        <v>239</v>
      </c>
      <c r="E251" s="49"/>
      <c r="F251" s="49"/>
      <c r="G251" s="50"/>
      <c r="H251" s="50"/>
      <c r="I251" s="50"/>
      <c r="J251" s="50"/>
      <c r="K251" s="50"/>
      <c r="L251" s="50"/>
      <c r="M251" s="50"/>
      <c r="N251" s="254"/>
      <c r="O251" s="51"/>
      <c r="P251" s="254"/>
      <c r="Q251" s="254"/>
      <c r="R251" s="248"/>
      <c r="S251" s="41"/>
      <c r="T251" s="41"/>
      <c r="U251" s="41"/>
      <c r="V251" s="262"/>
      <c r="W251" s="262"/>
      <c r="X251" s="53"/>
    </row>
    <row r="252" spans="1:24">
      <c r="A252" s="54" t="str">
        <f t="shared" si="9"/>
        <v/>
      </c>
      <c r="B252" s="54" t="str">
        <f t="shared" si="10"/>
        <v/>
      </c>
      <c r="C252" s="54" t="str">
        <f t="shared" si="11"/>
        <v/>
      </c>
      <c r="D252" s="49">
        <v>240</v>
      </c>
      <c r="E252" s="49"/>
      <c r="F252" s="49"/>
      <c r="G252" s="50"/>
      <c r="H252" s="50"/>
      <c r="I252" s="50"/>
      <c r="J252" s="50"/>
      <c r="K252" s="50"/>
      <c r="L252" s="50"/>
      <c r="M252" s="50"/>
      <c r="N252" s="254"/>
      <c r="O252" s="51"/>
      <c r="P252" s="254"/>
      <c r="Q252" s="254"/>
      <c r="R252" s="248"/>
      <c r="S252" s="41"/>
      <c r="T252" s="41"/>
      <c r="U252" s="41"/>
      <c r="V252" s="262"/>
      <c r="W252" s="262"/>
      <c r="X252" s="53"/>
    </row>
    <row r="253" spans="1:24">
      <c r="A253" s="54" t="str">
        <f t="shared" si="9"/>
        <v/>
      </c>
      <c r="B253" s="54" t="str">
        <f t="shared" si="10"/>
        <v/>
      </c>
      <c r="C253" s="54" t="str">
        <f t="shared" si="11"/>
        <v/>
      </c>
      <c r="D253" s="49">
        <v>241</v>
      </c>
      <c r="E253" s="49"/>
      <c r="F253" s="49"/>
      <c r="G253" s="50"/>
      <c r="H253" s="50"/>
      <c r="I253" s="50"/>
      <c r="J253" s="50"/>
      <c r="K253" s="50"/>
      <c r="L253" s="50"/>
      <c r="M253" s="50"/>
      <c r="N253" s="254"/>
      <c r="O253" s="51"/>
      <c r="P253" s="254"/>
      <c r="Q253" s="254"/>
      <c r="R253" s="248"/>
      <c r="S253" s="41"/>
      <c r="T253" s="41"/>
      <c r="U253" s="41"/>
      <c r="V253" s="262"/>
      <c r="W253" s="262"/>
      <c r="X253" s="53"/>
    </row>
    <row r="254" spans="1:24">
      <c r="A254" s="54" t="str">
        <f t="shared" si="9"/>
        <v/>
      </c>
      <c r="B254" s="54" t="str">
        <f t="shared" si="10"/>
        <v/>
      </c>
      <c r="C254" s="54" t="str">
        <f t="shared" si="11"/>
        <v/>
      </c>
      <c r="D254" s="49">
        <v>242</v>
      </c>
      <c r="E254" s="49"/>
      <c r="F254" s="49"/>
      <c r="G254" s="50"/>
      <c r="H254" s="50"/>
      <c r="I254" s="50"/>
      <c r="J254" s="50"/>
      <c r="K254" s="50"/>
      <c r="L254" s="50"/>
      <c r="M254" s="50"/>
      <c r="N254" s="254"/>
      <c r="O254" s="51"/>
      <c r="P254" s="254"/>
      <c r="Q254" s="254"/>
      <c r="R254" s="248"/>
      <c r="S254" s="41"/>
      <c r="T254" s="41"/>
      <c r="U254" s="41"/>
      <c r="V254" s="262"/>
      <c r="W254" s="262"/>
      <c r="X254" s="53"/>
    </row>
    <row r="255" spans="1:24">
      <c r="A255" s="54" t="str">
        <f t="shared" si="9"/>
        <v/>
      </c>
      <c r="B255" s="54" t="str">
        <f t="shared" si="10"/>
        <v/>
      </c>
      <c r="C255" s="54" t="str">
        <f t="shared" si="11"/>
        <v/>
      </c>
      <c r="D255" s="49">
        <v>243</v>
      </c>
      <c r="E255" s="49"/>
      <c r="F255" s="49"/>
      <c r="G255" s="50"/>
      <c r="H255" s="50"/>
      <c r="I255" s="50"/>
      <c r="J255" s="50"/>
      <c r="K255" s="50"/>
      <c r="L255" s="50"/>
      <c r="M255" s="50"/>
      <c r="N255" s="254"/>
      <c r="O255" s="51"/>
      <c r="P255" s="254"/>
      <c r="Q255" s="254"/>
      <c r="R255" s="248"/>
      <c r="S255" s="41"/>
      <c r="T255" s="41"/>
      <c r="U255" s="41"/>
      <c r="V255" s="262"/>
      <c r="W255" s="262"/>
      <c r="X255" s="53"/>
    </row>
    <row r="256" spans="1:24">
      <c r="A256" s="54" t="str">
        <f t="shared" si="9"/>
        <v/>
      </c>
      <c r="B256" s="54" t="str">
        <f t="shared" si="10"/>
        <v/>
      </c>
      <c r="C256" s="54" t="str">
        <f t="shared" si="11"/>
        <v/>
      </c>
      <c r="D256" s="49">
        <v>244</v>
      </c>
      <c r="E256" s="49"/>
      <c r="F256" s="49"/>
      <c r="G256" s="50"/>
      <c r="H256" s="50"/>
      <c r="I256" s="50"/>
      <c r="J256" s="50"/>
      <c r="K256" s="50"/>
      <c r="L256" s="50"/>
      <c r="M256" s="50"/>
      <c r="N256" s="254"/>
      <c r="O256" s="51"/>
      <c r="P256" s="254"/>
      <c r="Q256" s="254"/>
      <c r="R256" s="248"/>
      <c r="S256" s="41"/>
      <c r="T256" s="41"/>
      <c r="U256" s="41"/>
      <c r="V256" s="262"/>
      <c r="W256" s="262"/>
      <c r="X256" s="53"/>
    </row>
    <row r="257" spans="1:24">
      <c r="A257" s="54" t="str">
        <f t="shared" si="9"/>
        <v/>
      </c>
      <c r="B257" s="54" t="str">
        <f t="shared" si="10"/>
        <v/>
      </c>
      <c r="C257" s="54" t="str">
        <f t="shared" si="11"/>
        <v/>
      </c>
      <c r="D257" s="49">
        <v>245</v>
      </c>
      <c r="E257" s="49"/>
      <c r="F257" s="49"/>
      <c r="G257" s="50"/>
      <c r="H257" s="50"/>
      <c r="I257" s="50"/>
      <c r="J257" s="50"/>
      <c r="K257" s="50"/>
      <c r="L257" s="50"/>
      <c r="M257" s="50"/>
      <c r="N257" s="254"/>
      <c r="O257" s="51"/>
      <c r="P257" s="254"/>
      <c r="Q257" s="254"/>
      <c r="R257" s="248"/>
      <c r="S257" s="41"/>
      <c r="T257" s="41"/>
      <c r="U257" s="41"/>
      <c r="V257" s="262"/>
      <c r="W257" s="262"/>
      <c r="X257" s="53"/>
    </row>
    <row r="258" spans="1:24">
      <c r="A258" s="54" t="str">
        <f t="shared" si="9"/>
        <v/>
      </c>
      <c r="B258" s="54" t="str">
        <f t="shared" si="10"/>
        <v/>
      </c>
      <c r="C258" s="54" t="str">
        <f t="shared" si="11"/>
        <v/>
      </c>
      <c r="D258" s="49">
        <v>246</v>
      </c>
      <c r="E258" s="49"/>
      <c r="F258" s="49"/>
      <c r="G258" s="50"/>
      <c r="H258" s="50"/>
      <c r="I258" s="50"/>
      <c r="J258" s="50"/>
      <c r="K258" s="50"/>
      <c r="L258" s="50"/>
      <c r="M258" s="50"/>
      <c r="N258" s="254"/>
      <c r="O258" s="51"/>
      <c r="P258" s="254"/>
      <c r="Q258" s="254"/>
      <c r="R258" s="248"/>
      <c r="S258" s="41"/>
      <c r="T258" s="41"/>
      <c r="U258" s="41"/>
      <c r="V258" s="262"/>
      <c r="W258" s="262"/>
      <c r="X258" s="53"/>
    </row>
    <row r="259" spans="1:24">
      <c r="A259" s="54" t="str">
        <f t="shared" si="9"/>
        <v/>
      </c>
      <c r="B259" s="54" t="str">
        <f t="shared" si="10"/>
        <v/>
      </c>
      <c r="C259" s="54" t="str">
        <f t="shared" si="11"/>
        <v/>
      </c>
      <c r="D259" s="49">
        <v>247</v>
      </c>
      <c r="E259" s="49"/>
      <c r="F259" s="49"/>
      <c r="G259" s="50"/>
      <c r="H259" s="50"/>
      <c r="I259" s="50"/>
      <c r="J259" s="50"/>
      <c r="K259" s="50"/>
      <c r="L259" s="50"/>
      <c r="M259" s="50"/>
      <c r="N259" s="254"/>
      <c r="O259" s="51"/>
      <c r="P259" s="254"/>
      <c r="Q259" s="254"/>
      <c r="R259" s="248"/>
      <c r="S259" s="41"/>
      <c r="T259" s="41"/>
      <c r="U259" s="41"/>
      <c r="V259" s="262"/>
      <c r="W259" s="262"/>
      <c r="X259" s="53"/>
    </row>
    <row r="260" spans="1:24">
      <c r="A260" s="54" t="str">
        <f t="shared" si="9"/>
        <v/>
      </c>
      <c r="B260" s="54" t="str">
        <f t="shared" si="10"/>
        <v/>
      </c>
      <c r="C260" s="54" t="str">
        <f t="shared" si="11"/>
        <v/>
      </c>
      <c r="D260" s="49">
        <v>248</v>
      </c>
      <c r="E260" s="49"/>
      <c r="F260" s="49"/>
      <c r="G260" s="50"/>
      <c r="H260" s="50"/>
      <c r="I260" s="50"/>
      <c r="J260" s="50"/>
      <c r="K260" s="50"/>
      <c r="L260" s="50"/>
      <c r="M260" s="50"/>
      <c r="N260" s="254"/>
      <c r="O260" s="51"/>
      <c r="P260" s="254"/>
      <c r="Q260" s="254"/>
      <c r="R260" s="248"/>
      <c r="S260" s="41"/>
      <c r="T260" s="41"/>
      <c r="U260" s="41"/>
      <c r="V260" s="262"/>
      <c r="W260" s="262"/>
      <c r="X260" s="53"/>
    </row>
    <row r="261" spans="1:24">
      <c r="A261" s="54" t="str">
        <f t="shared" si="9"/>
        <v/>
      </c>
      <c r="B261" s="54" t="str">
        <f t="shared" si="10"/>
        <v/>
      </c>
      <c r="C261" s="54" t="str">
        <f t="shared" si="11"/>
        <v/>
      </c>
      <c r="D261" s="49">
        <v>249</v>
      </c>
      <c r="E261" s="49"/>
      <c r="F261" s="49"/>
      <c r="G261" s="50"/>
      <c r="H261" s="50"/>
      <c r="I261" s="50"/>
      <c r="J261" s="50"/>
      <c r="K261" s="50"/>
      <c r="L261" s="50"/>
      <c r="M261" s="50"/>
      <c r="N261" s="254"/>
      <c r="O261" s="51"/>
      <c r="P261" s="254"/>
      <c r="Q261" s="254"/>
      <c r="R261" s="248"/>
      <c r="S261" s="41"/>
      <c r="T261" s="41"/>
      <c r="U261" s="41"/>
      <c r="V261" s="262"/>
      <c r="W261" s="262"/>
      <c r="X261" s="53"/>
    </row>
    <row r="262" spans="1:24">
      <c r="A262" s="54" t="str">
        <f t="shared" si="9"/>
        <v/>
      </c>
      <c r="B262" s="54" t="str">
        <f t="shared" si="10"/>
        <v/>
      </c>
      <c r="C262" s="54" t="str">
        <f t="shared" si="11"/>
        <v/>
      </c>
      <c r="D262" s="49">
        <v>250</v>
      </c>
      <c r="E262" s="49"/>
      <c r="F262" s="49"/>
      <c r="G262" s="50"/>
      <c r="H262" s="50"/>
      <c r="I262" s="50"/>
      <c r="J262" s="50"/>
      <c r="K262" s="50"/>
      <c r="L262" s="50"/>
      <c r="M262" s="50"/>
      <c r="N262" s="254"/>
      <c r="O262" s="51"/>
      <c r="P262" s="254"/>
      <c r="Q262" s="254"/>
      <c r="R262" s="248"/>
      <c r="S262" s="41"/>
      <c r="T262" s="41"/>
      <c r="U262" s="41"/>
      <c r="V262" s="262"/>
      <c r="W262" s="262"/>
      <c r="X262" s="53"/>
    </row>
    <row r="263" spans="1:24">
      <c r="D263" s="43"/>
      <c r="E263" s="43"/>
      <c r="F263" s="43"/>
      <c r="G263" s="545"/>
      <c r="H263" s="545"/>
      <c r="I263" s="545"/>
      <c r="J263" s="545"/>
      <c r="K263" s="545"/>
      <c r="L263" s="545"/>
      <c r="M263" s="545"/>
      <c r="N263" s="546"/>
      <c r="O263" s="547"/>
      <c r="P263" s="546"/>
      <c r="Q263" s="546"/>
      <c r="R263" s="548"/>
      <c r="S263" s="549"/>
      <c r="T263" s="550" t="s">
        <v>1467</v>
      </c>
      <c r="U263" s="564">
        <f>SUM(U213:U262)</f>
        <v>0</v>
      </c>
      <c r="V263" s="553">
        <f>SUM(V213:V262)</f>
        <v>0</v>
      </c>
      <c r="W263" s="551"/>
      <c r="X263" s="552"/>
    </row>
    <row r="264" spans="1:24">
      <c r="T264" s="116" t="s">
        <v>1465</v>
      </c>
      <c r="U264" s="565">
        <f>U212+U263</f>
        <v>0</v>
      </c>
      <c r="V264" s="566">
        <f>V212+V263</f>
        <v>0</v>
      </c>
    </row>
    <row r="266" spans="1:24" ht="15.75" customHeight="1">
      <c r="D266" s="598" t="s">
        <v>1455</v>
      </c>
      <c r="E266" s="598"/>
      <c r="F266" s="598"/>
      <c r="G266" s="598"/>
      <c r="H266" s="598"/>
      <c r="I266" s="598"/>
      <c r="J266" s="598"/>
      <c r="K266" s="598"/>
      <c r="L266" s="598"/>
      <c r="M266" s="598"/>
      <c r="N266" s="598"/>
    </row>
    <row r="267" spans="1:24" ht="33" customHeight="1">
      <c r="E267" s="604" t="s">
        <v>1469</v>
      </c>
      <c r="F267" s="604"/>
      <c r="G267" s="604"/>
      <c r="H267" s="604"/>
      <c r="I267" s="604"/>
      <c r="J267" s="604"/>
      <c r="K267" s="604"/>
      <c r="L267" s="604"/>
      <c r="M267" s="604"/>
      <c r="N267" s="604"/>
      <c r="O267" s="518"/>
      <c r="P267" s="518"/>
      <c r="Q267" s="518"/>
      <c r="R267" s="518"/>
      <c r="S267" s="518"/>
      <c r="T267" s="518"/>
      <c r="U267" s="518"/>
    </row>
    <row r="268" spans="1:24" ht="33" customHeight="1">
      <c r="E268" s="604" t="s">
        <v>1460</v>
      </c>
      <c r="F268" s="604"/>
      <c r="G268" s="604"/>
      <c r="H268" s="604"/>
      <c r="I268" s="604"/>
      <c r="J268" s="604"/>
      <c r="K268" s="604"/>
      <c r="L268" s="604"/>
      <c r="M268" s="604"/>
      <c r="N268" s="604"/>
    </row>
    <row r="269" spans="1:24">
      <c r="E269" s="604" t="s">
        <v>1461</v>
      </c>
      <c r="F269" s="604"/>
      <c r="G269" s="604"/>
      <c r="H269" s="604"/>
      <c r="I269" s="604"/>
      <c r="J269" s="604"/>
      <c r="K269" s="604"/>
      <c r="L269" s="604"/>
      <c r="M269" s="604"/>
      <c r="N269" s="604"/>
      <c r="O269" s="604"/>
      <c r="P269" s="604"/>
      <c r="Q269" s="604"/>
      <c r="R269" s="604"/>
      <c r="S269" s="604"/>
      <c r="T269" s="604"/>
      <c r="U269" s="604"/>
    </row>
    <row r="270" spans="1:24">
      <c r="E270" s="37" t="s">
        <v>1468</v>
      </c>
    </row>
  </sheetData>
  <sheetProtection password="CF35" sheet="1" insertRows="0" selectLockedCells="1"/>
  <mergeCells count="12">
    <mergeCell ref="X8:X9"/>
    <mergeCell ref="P8:U8"/>
    <mergeCell ref="V8:V9"/>
    <mergeCell ref="W8:W9"/>
    <mergeCell ref="E8:M8"/>
    <mergeCell ref="E268:N268"/>
    <mergeCell ref="E269:U269"/>
    <mergeCell ref="D266:N266"/>
    <mergeCell ref="D8:D9"/>
    <mergeCell ref="N8:N9"/>
    <mergeCell ref="O8:O9"/>
    <mergeCell ref="E267:N267"/>
  </mergeCells>
  <phoneticPr fontId="26" type="noConversion"/>
  <dataValidations disablePrompts="1" count="5">
    <dataValidation type="list" allowBlank="1" showErrorMessage="1" errorTitle="НЕВАЛИДНИ ДАННИ" error="Моля, изберете стойност от падащото меню." sqref="G12:G263" xr:uid="{F13E16DB-27A2-40B9-8E59-9B3B49DED101}">
      <formula1>_instrument</formula1>
    </dataValidation>
    <dataValidation type="list" allowBlank="1" showInputMessage="1" showErrorMessage="1" sqref="H12:H263" xr:uid="{3A8CAEF4-F34D-4A04-A188-1FD36789B78E}">
      <formula1>_country</formula1>
    </dataValidation>
    <dataValidation type="list" allowBlank="1" showInputMessage="1" showErrorMessage="1" sqref="X12:X263" xr:uid="{D68E9FDF-B1A7-4BC3-A736-81B9C21297A6}">
      <formula1>_bsType</formula1>
    </dataValidation>
    <dataValidation type="list" allowBlank="1" showInputMessage="1" showErrorMessage="1" sqref="I12:I263" xr:uid="{EE287C71-FE03-43EF-BD57-9CC0EF3CDCED}">
      <formula1>_SecurityType</formula1>
    </dataValidation>
    <dataValidation type="list" allowBlank="1" showInputMessage="1" showErrorMessage="1" sqref="O12:O263" xr:uid="{AF454072-F5EF-4CE4-AF0C-ACFBCD53D4D4}">
      <formula1>_Currencies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45" fitToHeight="3" orientation="landscape" r:id="rId1"/>
  <headerFooter>
    <oddFooter>&amp;RКИС-ФИ, стр. &amp;P от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8DB69-95CE-4E4C-A40E-29A75E80B076}">
  <sheetPr codeName="Sheet7"/>
  <dimension ref="A1:L30"/>
  <sheetViews>
    <sheetView zoomScale="80" zoomScaleNormal="80" workbookViewId="0">
      <selection activeCell="A10" sqref="A10"/>
    </sheetView>
  </sheetViews>
  <sheetFormatPr defaultColWidth="9.140625" defaultRowHeight="15.75"/>
  <cols>
    <col min="1" max="1" width="7.42578125" style="37" customWidth="1"/>
    <col min="2" max="2" width="43.140625" style="37" customWidth="1"/>
    <col min="3" max="3" width="13.28515625" style="37" customWidth="1"/>
    <col min="4" max="4" width="12" style="37" customWidth="1"/>
    <col min="5" max="5" width="16" style="37" customWidth="1"/>
    <col min="6" max="6" width="12.7109375" style="37" customWidth="1"/>
    <col min="7" max="7" width="18.85546875" style="37" customWidth="1"/>
    <col min="8" max="8" width="14.85546875" style="37" customWidth="1"/>
    <col min="9" max="9" width="14.7109375" style="37" customWidth="1"/>
    <col min="10" max="16384" width="9.140625" style="37"/>
  </cols>
  <sheetData>
    <row r="1" spans="1:12" s="54" customFormat="1" ht="15.75" customHeight="1">
      <c r="F1" s="55" t="s">
        <v>1450</v>
      </c>
      <c r="I1" s="55"/>
    </row>
    <row r="2" spans="1:12" s="54" customFormat="1">
      <c r="B2" s="584" t="s">
        <v>1462</v>
      </c>
      <c r="C2" s="584"/>
      <c r="D2" s="58"/>
      <c r="E2" s="58"/>
      <c r="F2" s="58"/>
      <c r="G2" s="58"/>
      <c r="H2" s="58"/>
      <c r="I2" s="58"/>
      <c r="J2" s="36"/>
      <c r="K2" s="57"/>
      <c r="L2" s="57"/>
    </row>
    <row r="3" spans="1:12" s="54" customFormat="1">
      <c r="B3" s="584" t="str">
        <f>CONCATENATE("на ",UPPER(dfName))</f>
        <v>на ИНВЕСТ КЛАСИК</v>
      </c>
      <c r="C3" s="584"/>
      <c r="D3" s="58"/>
      <c r="E3" s="58"/>
      <c r="F3" s="58"/>
      <c r="G3" s="58"/>
      <c r="H3" s="58"/>
      <c r="I3" s="58"/>
      <c r="J3" s="58"/>
      <c r="K3" s="59"/>
      <c r="L3" s="59"/>
    </row>
    <row r="4" spans="1:12" s="54" customFormat="1" ht="15.75" customHeight="1">
      <c r="B4" s="584" t="str">
        <f>CONCATENATE("към ",TEXT(EndDate,"dd.mm.yyyy")," г.")</f>
        <v>към 30.06.2026 г.</v>
      </c>
      <c r="C4" s="584"/>
      <c r="D4" s="66" t="s">
        <v>908</v>
      </c>
      <c r="E4" s="184" t="str">
        <f>ReportedCompletionDate</f>
        <v>27.07.2026</v>
      </c>
      <c r="F4" s="58"/>
      <c r="G4" s="36"/>
      <c r="H4" s="57"/>
      <c r="I4" s="57"/>
    </row>
    <row r="5" spans="1:12" s="54" customFormat="1">
      <c r="B5" s="36"/>
      <c r="C5" s="36"/>
      <c r="D5" s="66" t="s">
        <v>247</v>
      </c>
      <c r="E5" s="59" t="str">
        <f>authorName</f>
        <v>Ивелина Иванова</v>
      </c>
      <c r="F5" s="58"/>
      <c r="I5" s="57"/>
    </row>
    <row r="6" spans="1:12" s="54" customFormat="1">
      <c r="D6" s="66" t="s">
        <v>249</v>
      </c>
      <c r="E6" s="62" t="str">
        <f>udManager</f>
        <v>Александър Майстер и Стела Желева - Прокурист</v>
      </c>
      <c r="F6" s="60"/>
      <c r="G6" s="60"/>
      <c r="H6" s="62"/>
      <c r="I6" s="62"/>
    </row>
    <row r="8" spans="1:12" ht="78.75">
      <c r="A8" s="227" t="s">
        <v>942</v>
      </c>
      <c r="B8" s="226" t="s">
        <v>967</v>
      </c>
      <c r="C8" s="117" t="s">
        <v>940</v>
      </c>
      <c r="D8" s="117" t="s">
        <v>939</v>
      </c>
      <c r="E8" s="117" t="s">
        <v>1491</v>
      </c>
      <c r="F8" s="117" t="s">
        <v>938</v>
      </c>
    </row>
    <row r="9" spans="1:12" ht="17.25">
      <c r="A9" s="281">
        <v>1</v>
      </c>
      <c r="B9" s="282">
        <v>2</v>
      </c>
      <c r="C9" s="283">
        <v>3</v>
      </c>
      <c r="D9" s="283">
        <v>4</v>
      </c>
      <c r="E9" s="283">
        <v>5</v>
      </c>
      <c r="F9" s="283">
        <v>6</v>
      </c>
    </row>
    <row r="10" spans="1:12">
      <c r="A10" s="260"/>
      <c r="B10" s="46"/>
      <c r="C10" s="504"/>
      <c r="D10" s="260"/>
      <c r="E10" s="260"/>
      <c r="F10" s="541">
        <f>E10/'1-SB'!$C$47</f>
        <v>0</v>
      </c>
    </row>
    <row r="11" spans="1:12">
      <c r="A11" s="260"/>
      <c r="B11" s="46"/>
      <c r="C11" s="504"/>
      <c r="D11" s="260"/>
      <c r="E11" s="260"/>
      <c r="F11" s="541">
        <f>E11/'1-SB'!$C$47</f>
        <v>0</v>
      </c>
    </row>
    <row r="12" spans="1:12">
      <c r="A12" s="260"/>
      <c r="B12" s="46"/>
      <c r="C12" s="504"/>
      <c r="D12" s="260"/>
      <c r="E12" s="260"/>
      <c r="F12" s="541">
        <f>E12/'1-SB'!$C$47</f>
        <v>0</v>
      </c>
    </row>
    <row r="13" spans="1:12">
      <c r="A13" s="260"/>
      <c r="B13" s="46"/>
      <c r="C13" s="504"/>
      <c r="D13" s="260"/>
      <c r="E13" s="260"/>
      <c r="F13" s="541">
        <f>E13/'1-SB'!$C$47</f>
        <v>0</v>
      </c>
    </row>
    <row r="14" spans="1:12">
      <c r="A14" s="260"/>
      <c r="B14" s="46"/>
      <c r="C14" s="504"/>
      <c r="D14" s="260"/>
      <c r="E14" s="260"/>
      <c r="F14" s="541">
        <f>E14/'1-SB'!$C$47</f>
        <v>0</v>
      </c>
    </row>
    <row r="15" spans="1:12">
      <c r="A15" s="260"/>
      <c r="B15" s="46"/>
      <c r="C15" s="504"/>
      <c r="D15" s="260"/>
      <c r="E15" s="260"/>
      <c r="F15" s="541">
        <f>E15/'1-SB'!$C$47</f>
        <v>0</v>
      </c>
    </row>
    <row r="16" spans="1:12">
      <c r="A16" s="260"/>
      <c r="B16" s="46"/>
      <c r="C16" s="504"/>
      <c r="D16" s="260"/>
      <c r="E16" s="260"/>
      <c r="F16" s="541">
        <f>E16/'1-SB'!$C$47</f>
        <v>0</v>
      </c>
    </row>
    <row r="17" spans="1:6">
      <c r="A17" s="260"/>
      <c r="B17" s="46"/>
      <c r="C17" s="504"/>
      <c r="D17" s="260"/>
      <c r="E17" s="260"/>
      <c r="F17" s="541">
        <f>E17/'1-SB'!$C$47</f>
        <v>0</v>
      </c>
    </row>
    <row r="18" spans="1:6">
      <c r="A18" s="260"/>
      <c r="B18" s="46"/>
      <c r="C18" s="504"/>
      <c r="D18" s="260"/>
      <c r="E18" s="190"/>
      <c r="F18" s="541">
        <f>E18/'1-SB'!$C$47</f>
        <v>0</v>
      </c>
    </row>
    <row r="19" spans="1:6">
      <c r="A19" s="260"/>
      <c r="B19" s="46"/>
      <c r="C19" s="504"/>
      <c r="D19" s="260"/>
      <c r="E19" s="190"/>
      <c r="F19" s="541">
        <f>E19/'1-SB'!$C$47</f>
        <v>0</v>
      </c>
    </row>
    <row r="20" spans="1:6">
      <c r="A20" s="260"/>
      <c r="B20" s="46"/>
      <c r="C20" s="504"/>
      <c r="D20" s="260"/>
      <c r="E20" s="260"/>
      <c r="F20" s="541">
        <f>E20/'1-SB'!$C$47</f>
        <v>0</v>
      </c>
    </row>
    <row r="21" spans="1:6">
      <c r="A21" s="260"/>
      <c r="B21" s="46"/>
      <c r="C21" s="504"/>
      <c r="D21" s="260"/>
      <c r="E21" s="260"/>
      <c r="F21" s="541">
        <f>E21/'1-SB'!$C$47</f>
        <v>0</v>
      </c>
    </row>
    <row r="22" spans="1:6">
      <c r="A22" s="260"/>
      <c r="B22" s="46"/>
      <c r="C22" s="504"/>
      <c r="D22" s="260"/>
      <c r="E22" s="260"/>
      <c r="F22" s="541">
        <f>E22/'1-SB'!$C$47</f>
        <v>0</v>
      </c>
    </row>
    <row r="23" spans="1:6">
      <c r="A23" s="260"/>
      <c r="B23" s="46"/>
      <c r="C23" s="504"/>
      <c r="D23" s="260"/>
      <c r="E23" s="260"/>
      <c r="F23" s="541">
        <f>E23/'1-SB'!$C$47</f>
        <v>0</v>
      </c>
    </row>
    <row r="24" spans="1:6">
      <c r="A24" s="260"/>
      <c r="B24" s="46"/>
      <c r="C24" s="504"/>
      <c r="D24" s="260"/>
      <c r="E24" s="260"/>
      <c r="F24" s="541">
        <f>E24/'1-SB'!$C$47</f>
        <v>0</v>
      </c>
    </row>
    <row r="25" spans="1:6">
      <c r="A25" s="260"/>
      <c r="B25" s="46"/>
      <c r="C25" s="504"/>
      <c r="D25" s="260"/>
      <c r="E25" s="260"/>
      <c r="F25" s="541">
        <f>E25/'1-SB'!$C$47</f>
        <v>0</v>
      </c>
    </row>
    <row r="26" spans="1:6">
      <c r="A26" s="260"/>
      <c r="B26" s="46"/>
      <c r="C26" s="504"/>
      <c r="D26" s="260"/>
      <c r="E26" s="260"/>
      <c r="F26" s="541">
        <f>E26/'1-SB'!$C$47</f>
        <v>0</v>
      </c>
    </row>
    <row r="27" spans="1:6">
      <c r="A27" s="260"/>
      <c r="B27" s="46"/>
      <c r="C27" s="504"/>
      <c r="D27" s="260"/>
      <c r="E27" s="260"/>
      <c r="F27" s="541">
        <f>E27/'1-SB'!$C$47</f>
        <v>0</v>
      </c>
    </row>
    <row r="28" spans="1:6">
      <c r="A28" s="260"/>
      <c r="B28" s="46"/>
      <c r="C28" s="504"/>
      <c r="D28" s="260"/>
      <c r="E28" s="260"/>
      <c r="F28" s="541">
        <f>E28/'1-SB'!$C$47</f>
        <v>0</v>
      </c>
    </row>
    <row r="29" spans="1:6">
      <c r="A29" s="263"/>
      <c r="B29" s="246"/>
      <c r="C29" s="504"/>
      <c r="D29" s="263"/>
      <c r="E29" s="263"/>
      <c r="F29" s="542">
        <f>E29/'1-SB'!$C$47</f>
        <v>0</v>
      </c>
    </row>
    <row r="30" spans="1:6">
      <c r="E30" s="216">
        <f>SUM(E10:E29)</f>
        <v>0</v>
      </c>
    </row>
  </sheetData>
  <sheetProtection password="CF35" sheet="1" insertRows="0" selectLockedCells="1"/>
  <mergeCells count="3">
    <mergeCell ref="B2:C2"/>
    <mergeCell ref="B3:C3"/>
    <mergeCell ref="B4:C4"/>
  </mergeCells>
  <dataValidations count="1">
    <dataValidation type="list" allowBlank="1" showInputMessage="1" showErrorMessage="1" sqref="C10:C29" xr:uid="{BF51A88E-0C64-41E0-A230-45F746031A69}">
      <formula1>_Currencies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fitToHeight="3" orientation="landscape" r:id="rId1"/>
  <headerFooter>
    <oddFooter>&amp;RКИС-Депозити, стр. &amp;P от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59778-AB3C-467E-AE6B-1FF3BFA0A32C}">
  <sheetPr codeName="Sheet8"/>
  <dimension ref="A1:L130"/>
  <sheetViews>
    <sheetView zoomScale="80" zoomScaleNormal="80" workbookViewId="0">
      <selection activeCell="G12" sqref="G12"/>
    </sheetView>
  </sheetViews>
  <sheetFormatPr defaultColWidth="9.140625" defaultRowHeight="15.75"/>
  <cols>
    <col min="1" max="1" width="6.42578125" style="37" customWidth="1"/>
    <col min="2" max="2" width="34" style="37" customWidth="1"/>
    <col min="3" max="3" width="38.5703125" style="37" customWidth="1"/>
    <col min="4" max="4" width="13.28515625" style="37" customWidth="1"/>
    <col min="5" max="5" width="17.7109375" style="37" customWidth="1"/>
    <col min="6" max="6" width="19.5703125" style="37" customWidth="1"/>
    <col min="7" max="7" width="18.85546875" style="37" customWidth="1"/>
    <col min="8" max="8" width="14.85546875" style="37" customWidth="1"/>
    <col min="9" max="9" width="14.7109375" style="37" customWidth="1"/>
    <col min="10" max="16384" width="9.140625" style="37"/>
  </cols>
  <sheetData>
    <row r="1" spans="1:12" s="54" customFormat="1" ht="15.75" customHeight="1">
      <c r="G1" s="55" t="s">
        <v>1453</v>
      </c>
      <c r="J1" s="55"/>
    </row>
    <row r="2" spans="1:12" s="54" customFormat="1" ht="44.45" customHeight="1">
      <c r="A2" s="616" t="s">
        <v>941</v>
      </c>
      <c r="B2" s="616"/>
      <c r="C2" s="616"/>
      <c r="D2" s="616"/>
      <c r="E2" s="616"/>
      <c r="F2" s="616"/>
      <c r="G2" s="58"/>
      <c r="H2" s="58"/>
      <c r="I2" s="58"/>
      <c r="J2" s="36"/>
      <c r="K2" s="57"/>
      <c r="L2" s="57"/>
    </row>
    <row r="3" spans="1:12" s="54" customFormat="1">
      <c r="A3" s="618" t="str">
        <f>CONCATENATE("на ",UPPER(dfName))</f>
        <v>на ИНВЕСТ КЛАСИК</v>
      </c>
      <c r="B3" s="618"/>
      <c r="C3" s="618"/>
      <c r="D3" s="618"/>
      <c r="E3" s="58"/>
      <c r="F3" s="58"/>
      <c r="G3" s="58"/>
      <c r="H3" s="58"/>
      <c r="I3" s="58"/>
      <c r="J3" s="58"/>
      <c r="K3" s="59"/>
      <c r="L3" s="59"/>
    </row>
    <row r="4" spans="1:12" s="54" customFormat="1" ht="15.75" customHeight="1">
      <c r="A4" s="618" t="str">
        <f>CONCATENATE("към ",TEXT(EndDate,"dd.mm.yyyy")," г.")</f>
        <v>към 30.06.2026 г.</v>
      </c>
      <c r="B4" s="618"/>
      <c r="C4" s="618"/>
      <c r="D4" s="618"/>
      <c r="E4" s="66" t="s">
        <v>908</v>
      </c>
      <c r="F4" s="184" t="str">
        <f>ReportedCompletionDate</f>
        <v>27.07.2026</v>
      </c>
      <c r="G4" s="58"/>
      <c r="H4" s="36"/>
      <c r="I4" s="57"/>
      <c r="J4" s="57"/>
    </row>
    <row r="5" spans="1:12" s="54" customFormat="1">
      <c r="A5" s="36"/>
      <c r="B5" s="36"/>
      <c r="C5" s="36"/>
      <c r="D5" s="36"/>
      <c r="E5" s="66" t="s">
        <v>247</v>
      </c>
      <c r="F5" s="59" t="str">
        <f>authorName</f>
        <v>Ивелина Иванова</v>
      </c>
      <c r="G5" s="58"/>
      <c r="J5" s="57"/>
    </row>
    <row r="6" spans="1:12" s="54" customFormat="1">
      <c r="E6" s="66" t="s">
        <v>249</v>
      </c>
      <c r="F6" s="62" t="str">
        <f>udManager</f>
        <v>Александър Майстер и Стела Желева - Прокурист</v>
      </c>
      <c r="G6" s="60"/>
      <c r="H6" s="60"/>
      <c r="I6" s="62"/>
      <c r="J6" s="62"/>
    </row>
    <row r="10" spans="1:12" ht="110.25">
      <c r="A10" s="227" t="s">
        <v>942</v>
      </c>
      <c r="B10" s="228" t="s">
        <v>968</v>
      </c>
      <c r="C10" s="228" t="s">
        <v>943</v>
      </c>
      <c r="D10" s="228" t="s">
        <v>945</v>
      </c>
      <c r="E10" s="229" t="s">
        <v>1492</v>
      </c>
      <c r="F10" s="228" t="s">
        <v>969</v>
      </c>
      <c r="G10" s="228" t="s">
        <v>970</v>
      </c>
    </row>
    <row r="11" spans="1:12">
      <c r="A11" s="40">
        <v>1</v>
      </c>
      <c r="B11" s="40">
        <v>2</v>
      </c>
      <c r="C11" s="40">
        <v>3</v>
      </c>
      <c r="D11" s="40">
        <v>4</v>
      </c>
      <c r="E11" s="40">
        <v>5</v>
      </c>
      <c r="F11" s="40">
        <v>6</v>
      </c>
      <c r="G11" s="40">
        <v>7</v>
      </c>
    </row>
    <row r="12" spans="1:12">
      <c r="A12" s="46"/>
      <c r="B12" s="46"/>
      <c r="C12" s="46"/>
      <c r="D12" s="50"/>
      <c r="E12" s="253"/>
      <c r="F12" s="256">
        <f>E12/'1-SB'!$C$47</f>
        <v>0</v>
      </c>
      <c r="G12" s="251"/>
    </row>
    <row r="13" spans="1:12">
      <c r="A13" s="49"/>
      <c r="B13" s="49"/>
      <c r="C13" s="49"/>
      <c r="D13" s="50"/>
      <c r="E13" s="254"/>
      <c r="F13" s="257">
        <f>E13/'1-SB'!$C$47</f>
        <v>0</v>
      </c>
      <c r="G13" s="252"/>
    </row>
    <row r="14" spans="1:12">
      <c r="A14" s="49"/>
      <c r="B14" s="49"/>
      <c r="C14" s="49"/>
      <c r="D14" s="50"/>
      <c r="E14" s="254"/>
      <c r="F14" s="257">
        <f>E14/'1-SB'!$C$47</f>
        <v>0</v>
      </c>
      <c r="G14" s="252"/>
    </row>
    <row r="15" spans="1:12">
      <c r="A15" s="49"/>
      <c r="B15" s="49"/>
      <c r="C15" s="49"/>
      <c r="D15" s="50"/>
      <c r="E15" s="254"/>
      <c r="F15" s="257">
        <f>E15/'1-SB'!$C$47</f>
        <v>0</v>
      </c>
      <c r="G15" s="252"/>
    </row>
    <row r="16" spans="1:12">
      <c r="A16" s="49"/>
      <c r="B16" s="49"/>
      <c r="C16" s="49"/>
      <c r="D16" s="50"/>
      <c r="E16" s="254"/>
      <c r="F16" s="257">
        <f>E16/'1-SB'!$C$47</f>
        <v>0</v>
      </c>
      <c r="G16" s="252"/>
    </row>
    <row r="17" spans="1:7">
      <c r="A17" s="49"/>
      <c r="B17" s="49"/>
      <c r="C17" s="49"/>
      <c r="D17" s="50"/>
      <c r="E17" s="254"/>
      <c r="F17" s="257">
        <f>E17/'1-SB'!$C$47</f>
        <v>0</v>
      </c>
      <c r="G17" s="252"/>
    </row>
    <row r="18" spans="1:7">
      <c r="A18" s="49"/>
      <c r="B18" s="49"/>
      <c r="C18" s="49"/>
      <c r="D18" s="50"/>
      <c r="E18" s="254"/>
      <c r="F18" s="257">
        <f>E18/'1-SB'!$C$47</f>
        <v>0</v>
      </c>
      <c r="G18" s="252"/>
    </row>
    <row r="19" spans="1:7">
      <c r="A19" s="49"/>
      <c r="B19" s="49"/>
      <c r="C19" s="49"/>
      <c r="D19" s="50"/>
      <c r="E19" s="254"/>
      <c r="F19" s="257">
        <f>E19/'1-SB'!$C$47</f>
        <v>0</v>
      </c>
      <c r="G19" s="252"/>
    </row>
    <row r="20" spans="1:7">
      <c r="A20" s="49"/>
      <c r="B20" s="49"/>
      <c r="C20" s="49"/>
      <c r="D20" s="50"/>
      <c r="E20" s="254"/>
      <c r="F20" s="257">
        <f>E20/'1-SB'!$C$47</f>
        <v>0</v>
      </c>
      <c r="G20" s="252"/>
    </row>
    <row r="21" spans="1:7">
      <c r="A21" s="49"/>
      <c r="B21" s="49"/>
      <c r="C21" s="49"/>
      <c r="D21" s="50"/>
      <c r="E21" s="254"/>
      <c r="F21" s="257">
        <f>E21/'1-SB'!$C$47</f>
        <v>0</v>
      </c>
      <c r="G21" s="252"/>
    </row>
    <row r="22" spans="1:7">
      <c r="A22" s="49"/>
      <c r="B22" s="49"/>
      <c r="C22" s="49"/>
      <c r="D22" s="50"/>
      <c r="E22" s="254"/>
      <c r="F22" s="257">
        <f>E22/'1-SB'!$C$47</f>
        <v>0</v>
      </c>
      <c r="G22" s="252"/>
    </row>
    <row r="23" spans="1:7">
      <c r="A23" s="49"/>
      <c r="B23" s="49"/>
      <c r="C23" s="49"/>
      <c r="D23" s="50"/>
      <c r="E23" s="254"/>
      <c r="F23" s="257">
        <f>E23/'1-SB'!$C$47</f>
        <v>0</v>
      </c>
      <c r="G23" s="252"/>
    </row>
    <row r="24" spans="1:7">
      <c r="A24" s="49"/>
      <c r="B24" s="49"/>
      <c r="C24" s="49"/>
      <c r="D24" s="50"/>
      <c r="E24" s="254"/>
      <c r="F24" s="257">
        <f>E24/'1-SB'!$C$47</f>
        <v>0</v>
      </c>
      <c r="G24" s="252"/>
    </row>
    <row r="25" spans="1:7">
      <c r="A25" s="49"/>
      <c r="B25" s="49"/>
      <c r="C25" s="49"/>
      <c r="D25" s="50"/>
      <c r="E25" s="254"/>
      <c r="F25" s="257">
        <f>E25/'1-SB'!$C$47</f>
        <v>0</v>
      </c>
      <c r="G25" s="252"/>
    </row>
    <row r="26" spans="1:7">
      <c r="A26" s="49"/>
      <c r="B26" s="49"/>
      <c r="C26" s="49"/>
      <c r="D26" s="50"/>
      <c r="E26" s="254"/>
      <c r="F26" s="257">
        <f>E26/'1-SB'!$C$47</f>
        <v>0</v>
      </c>
      <c r="G26" s="252"/>
    </row>
    <row r="27" spans="1:7">
      <c r="A27" s="49"/>
      <c r="B27" s="49"/>
      <c r="C27" s="49"/>
      <c r="D27" s="50"/>
      <c r="E27" s="254"/>
      <c r="F27" s="257">
        <f>E27/'1-SB'!$C$47</f>
        <v>0</v>
      </c>
      <c r="G27" s="252"/>
    </row>
    <row r="28" spans="1:7">
      <c r="A28" s="49"/>
      <c r="B28" s="49"/>
      <c r="C28" s="49"/>
      <c r="D28" s="50"/>
      <c r="E28" s="254"/>
      <c r="F28" s="257">
        <f>E28/'1-SB'!$C$47</f>
        <v>0</v>
      </c>
      <c r="G28" s="252"/>
    </row>
    <row r="29" spans="1:7">
      <c r="A29" s="49"/>
      <c r="B29" s="49"/>
      <c r="C29" s="49"/>
      <c r="D29" s="50"/>
      <c r="E29" s="254"/>
      <c r="F29" s="257">
        <f>E29/'1-SB'!$C$47</f>
        <v>0</v>
      </c>
      <c r="G29" s="252"/>
    </row>
    <row r="30" spans="1:7">
      <c r="A30" s="49"/>
      <c r="B30" s="49"/>
      <c r="C30" s="49"/>
      <c r="D30" s="50"/>
      <c r="E30" s="254"/>
      <c r="F30" s="257">
        <f>E30/'1-SB'!$C$47</f>
        <v>0</v>
      </c>
      <c r="G30" s="252"/>
    </row>
    <row r="31" spans="1:7">
      <c r="A31" s="49"/>
      <c r="B31" s="49"/>
      <c r="C31" s="49"/>
      <c r="D31" s="50"/>
      <c r="E31" s="254"/>
      <c r="F31" s="257">
        <f>E31/'1-SB'!$C$47</f>
        <v>0</v>
      </c>
      <c r="G31" s="252"/>
    </row>
    <row r="32" spans="1:7">
      <c r="A32" s="49"/>
      <c r="B32" s="49"/>
      <c r="C32" s="49"/>
      <c r="D32" s="50"/>
      <c r="E32" s="254"/>
      <c r="F32" s="257">
        <f>E32/'1-SB'!$C$47</f>
        <v>0</v>
      </c>
      <c r="G32" s="252"/>
    </row>
    <row r="33" spans="1:7">
      <c r="A33" s="49"/>
      <c r="B33" s="49"/>
      <c r="C33" s="49"/>
      <c r="D33" s="50"/>
      <c r="E33" s="254"/>
      <c r="F33" s="257">
        <f>E33/'1-SB'!$C$47</f>
        <v>0</v>
      </c>
      <c r="G33" s="252"/>
    </row>
    <row r="34" spans="1:7">
      <c r="A34" s="49"/>
      <c r="B34" s="49"/>
      <c r="C34" s="49"/>
      <c r="D34" s="50"/>
      <c r="E34" s="254"/>
      <c r="F34" s="257">
        <f>E34/'1-SB'!$C$47</f>
        <v>0</v>
      </c>
      <c r="G34" s="252"/>
    </row>
    <row r="35" spans="1:7">
      <c r="A35" s="49"/>
      <c r="B35" s="49"/>
      <c r="C35" s="49"/>
      <c r="D35" s="50"/>
      <c r="E35" s="254"/>
      <c r="F35" s="257">
        <f>E35/'1-SB'!$C$47</f>
        <v>0</v>
      </c>
      <c r="G35" s="252"/>
    </row>
    <row r="36" spans="1:7">
      <c r="A36" s="49"/>
      <c r="B36" s="49"/>
      <c r="C36" s="49"/>
      <c r="D36" s="50"/>
      <c r="E36" s="254"/>
      <c r="F36" s="257">
        <f>E36/'1-SB'!$C$47</f>
        <v>0</v>
      </c>
      <c r="G36" s="252"/>
    </row>
    <row r="37" spans="1:7">
      <c r="A37" s="49"/>
      <c r="B37" s="49"/>
      <c r="C37" s="49"/>
      <c r="D37" s="50"/>
      <c r="E37" s="254"/>
      <c r="F37" s="257">
        <f>E37/'1-SB'!$C$47</f>
        <v>0</v>
      </c>
      <c r="G37" s="252"/>
    </row>
    <row r="38" spans="1:7">
      <c r="A38" s="49"/>
      <c r="B38" s="49"/>
      <c r="C38" s="49"/>
      <c r="D38" s="50"/>
      <c r="E38" s="254"/>
      <c r="F38" s="257">
        <f>E38/'1-SB'!$C$47</f>
        <v>0</v>
      </c>
      <c r="G38" s="252"/>
    </row>
    <row r="39" spans="1:7">
      <c r="A39" s="49"/>
      <c r="B39" s="49"/>
      <c r="C39" s="49"/>
      <c r="D39" s="50"/>
      <c r="E39" s="254"/>
      <c r="F39" s="257">
        <f>E39/'1-SB'!$C$47</f>
        <v>0</v>
      </c>
      <c r="G39" s="252"/>
    </row>
    <row r="40" spans="1:7">
      <c r="A40" s="49"/>
      <c r="B40" s="49"/>
      <c r="C40" s="49"/>
      <c r="D40" s="50"/>
      <c r="E40" s="254"/>
      <c r="F40" s="257">
        <f>E40/'1-SB'!$C$47</f>
        <v>0</v>
      </c>
      <c r="G40" s="252"/>
    </row>
    <row r="41" spans="1:7">
      <c r="A41" s="49"/>
      <c r="B41" s="49"/>
      <c r="C41" s="49"/>
      <c r="D41" s="50"/>
      <c r="E41" s="254"/>
      <c r="F41" s="257">
        <f>E41/'1-SB'!$C$47</f>
        <v>0</v>
      </c>
      <c r="G41" s="252"/>
    </row>
    <row r="42" spans="1:7">
      <c r="A42" s="49"/>
      <c r="B42" s="49"/>
      <c r="C42" s="49"/>
      <c r="D42" s="50"/>
      <c r="E42" s="254"/>
      <c r="F42" s="257">
        <f>E42/'1-SB'!$C$47</f>
        <v>0</v>
      </c>
      <c r="G42" s="252"/>
    </row>
    <row r="43" spans="1:7">
      <c r="A43" s="49"/>
      <c r="B43" s="49"/>
      <c r="C43" s="49"/>
      <c r="D43" s="50"/>
      <c r="E43" s="254"/>
      <c r="F43" s="257">
        <f>E43/'1-SB'!$C$47</f>
        <v>0</v>
      </c>
      <c r="G43" s="252"/>
    </row>
    <row r="44" spans="1:7">
      <c r="A44" s="49"/>
      <c r="B44" s="49"/>
      <c r="C44" s="49"/>
      <c r="D44" s="50"/>
      <c r="E44" s="254"/>
      <c r="F44" s="257">
        <f>E44/'1-SB'!$C$47</f>
        <v>0</v>
      </c>
      <c r="G44" s="252"/>
    </row>
    <row r="45" spans="1:7">
      <c r="A45" s="49"/>
      <c r="B45" s="49"/>
      <c r="C45" s="49"/>
      <c r="D45" s="50"/>
      <c r="E45" s="254"/>
      <c r="F45" s="257">
        <f>E45/'1-SB'!$C$47</f>
        <v>0</v>
      </c>
      <c r="G45" s="252"/>
    </row>
    <row r="46" spans="1:7">
      <c r="A46" s="49"/>
      <c r="B46" s="49"/>
      <c r="C46" s="49"/>
      <c r="D46" s="50"/>
      <c r="E46" s="254"/>
      <c r="F46" s="257">
        <f>E46/'1-SB'!$C$47</f>
        <v>0</v>
      </c>
      <c r="G46" s="252"/>
    </row>
    <row r="47" spans="1:7">
      <c r="A47" s="49"/>
      <c r="B47" s="49"/>
      <c r="C47" s="49"/>
      <c r="D47" s="50"/>
      <c r="E47" s="254"/>
      <c r="F47" s="257">
        <f>E47/'1-SB'!$C$47</f>
        <v>0</v>
      </c>
      <c r="G47" s="252"/>
    </row>
    <row r="48" spans="1:7">
      <c r="A48" s="49"/>
      <c r="B48" s="49"/>
      <c r="C48" s="49"/>
      <c r="D48" s="50"/>
      <c r="E48" s="254"/>
      <c r="F48" s="257">
        <f>E48/'1-SB'!$C$47</f>
        <v>0</v>
      </c>
      <c r="G48" s="252"/>
    </row>
    <row r="49" spans="1:7">
      <c r="A49" s="49"/>
      <c r="B49" s="49"/>
      <c r="C49" s="49"/>
      <c r="D49" s="50"/>
      <c r="E49" s="254"/>
      <c r="F49" s="257">
        <f>E49/'1-SB'!$C$47</f>
        <v>0</v>
      </c>
      <c r="G49" s="252"/>
    </row>
    <row r="50" spans="1:7">
      <c r="A50" s="49"/>
      <c r="B50" s="49"/>
      <c r="C50" s="49"/>
      <c r="D50" s="50"/>
      <c r="E50" s="254"/>
      <c r="F50" s="257">
        <f>E50/'1-SB'!$C$47</f>
        <v>0</v>
      </c>
      <c r="G50" s="252"/>
    </row>
    <row r="51" spans="1:7">
      <c r="A51" s="49"/>
      <c r="B51" s="49"/>
      <c r="C51" s="49"/>
      <c r="D51" s="50"/>
      <c r="E51" s="254"/>
      <c r="F51" s="257">
        <f>E51/'1-SB'!$C$47</f>
        <v>0</v>
      </c>
      <c r="G51" s="252"/>
    </row>
    <row r="52" spans="1:7">
      <c r="A52" s="49"/>
      <c r="B52" s="49"/>
      <c r="C52" s="49"/>
      <c r="D52" s="50"/>
      <c r="E52" s="254"/>
      <c r="F52" s="257">
        <f>E52/'1-SB'!$C$47</f>
        <v>0</v>
      </c>
      <c r="G52" s="252"/>
    </row>
    <row r="53" spans="1:7">
      <c r="A53" s="49"/>
      <c r="B53" s="49"/>
      <c r="C53" s="49"/>
      <c r="D53" s="50"/>
      <c r="E53" s="254"/>
      <c r="F53" s="257">
        <f>E53/'1-SB'!$C$47</f>
        <v>0</v>
      </c>
      <c r="G53" s="252"/>
    </row>
    <row r="54" spans="1:7">
      <c r="A54" s="49"/>
      <c r="B54" s="49"/>
      <c r="C54" s="49"/>
      <c r="D54" s="50"/>
      <c r="E54" s="254"/>
      <c r="F54" s="257">
        <f>E54/'1-SB'!$C$47</f>
        <v>0</v>
      </c>
      <c r="G54" s="252"/>
    </row>
    <row r="55" spans="1:7">
      <c r="A55" s="49"/>
      <c r="B55" s="49"/>
      <c r="C55" s="49"/>
      <c r="D55" s="50"/>
      <c r="E55" s="254"/>
      <c r="F55" s="257">
        <f>E55/'1-SB'!$C$47</f>
        <v>0</v>
      </c>
      <c r="G55" s="252"/>
    </row>
    <row r="56" spans="1:7">
      <c r="A56" s="49"/>
      <c r="B56" s="49"/>
      <c r="C56" s="49"/>
      <c r="D56" s="50"/>
      <c r="E56" s="254"/>
      <c r="F56" s="257">
        <f>E56/'1-SB'!$C$47</f>
        <v>0</v>
      </c>
      <c r="G56" s="252"/>
    </row>
    <row r="57" spans="1:7">
      <c r="A57" s="49"/>
      <c r="B57" s="49"/>
      <c r="C57" s="49"/>
      <c r="D57" s="50"/>
      <c r="E57" s="254"/>
      <c r="F57" s="257">
        <f>E57/'1-SB'!$C$47</f>
        <v>0</v>
      </c>
      <c r="G57" s="252"/>
    </row>
    <row r="58" spans="1:7">
      <c r="A58" s="49"/>
      <c r="B58" s="49"/>
      <c r="C58" s="49"/>
      <c r="D58" s="50"/>
      <c r="E58" s="254"/>
      <c r="F58" s="257">
        <f>E58/'1-SB'!$C$47</f>
        <v>0</v>
      </c>
      <c r="G58" s="252"/>
    </row>
    <row r="59" spans="1:7">
      <c r="A59" s="49"/>
      <c r="B59" s="49"/>
      <c r="C59" s="49"/>
      <c r="D59" s="50"/>
      <c r="E59" s="254"/>
      <c r="F59" s="257">
        <f>E59/'1-SB'!$C$47</f>
        <v>0</v>
      </c>
      <c r="G59" s="252"/>
    </row>
    <row r="60" spans="1:7">
      <c r="A60" s="49"/>
      <c r="B60" s="49"/>
      <c r="C60" s="49"/>
      <c r="D60" s="50"/>
      <c r="E60" s="254"/>
      <c r="F60" s="257">
        <f>E60/'1-SB'!$C$47</f>
        <v>0</v>
      </c>
      <c r="G60" s="252"/>
    </row>
    <row r="61" spans="1:7">
      <c r="A61" s="49"/>
      <c r="B61" s="49"/>
      <c r="C61" s="49"/>
      <c r="D61" s="50"/>
      <c r="E61" s="254"/>
      <c r="F61" s="257">
        <f>E61/'1-SB'!$C$47</f>
        <v>0</v>
      </c>
      <c r="G61" s="252"/>
    </row>
    <row r="62" spans="1:7">
      <c r="A62" s="49"/>
      <c r="B62" s="49"/>
      <c r="C62" s="49"/>
      <c r="D62" s="50"/>
      <c r="E62" s="254"/>
      <c r="F62" s="257">
        <f>E62/'1-SB'!$C$47</f>
        <v>0</v>
      </c>
      <c r="G62" s="252"/>
    </row>
    <row r="63" spans="1:7">
      <c r="A63" s="49"/>
      <c r="B63" s="49"/>
      <c r="C63" s="49"/>
      <c r="D63" s="50"/>
      <c r="E63" s="254"/>
      <c r="F63" s="257">
        <f>E63/'1-SB'!$C$47</f>
        <v>0</v>
      </c>
      <c r="G63" s="252"/>
    </row>
    <row r="64" spans="1:7">
      <c r="A64" s="49"/>
      <c r="B64" s="49"/>
      <c r="C64" s="49"/>
      <c r="D64" s="50"/>
      <c r="E64" s="254"/>
      <c r="F64" s="257">
        <f>E64/'1-SB'!$C$47</f>
        <v>0</v>
      </c>
      <c r="G64" s="252"/>
    </row>
    <row r="65" spans="1:7">
      <c r="A65" s="49"/>
      <c r="B65" s="49"/>
      <c r="C65" s="49"/>
      <c r="D65" s="50"/>
      <c r="E65" s="254"/>
      <c r="F65" s="257">
        <f>E65/'1-SB'!$C$47</f>
        <v>0</v>
      </c>
      <c r="G65" s="252"/>
    </row>
    <row r="66" spans="1:7">
      <c r="A66" s="49"/>
      <c r="B66" s="49"/>
      <c r="C66" s="49"/>
      <c r="D66" s="50"/>
      <c r="E66" s="254"/>
      <c r="F66" s="257">
        <f>E66/'1-SB'!$C$47</f>
        <v>0</v>
      </c>
      <c r="G66" s="252"/>
    </row>
    <row r="67" spans="1:7">
      <c r="A67" s="49"/>
      <c r="B67" s="49"/>
      <c r="C67" s="49"/>
      <c r="D67" s="50"/>
      <c r="E67" s="254"/>
      <c r="F67" s="257">
        <f>E67/'1-SB'!$C$47</f>
        <v>0</v>
      </c>
      <c r="G67" s="252"/>
    </row>
    <row r="68" spans="1:7">
      <c r="A68" s="49"/>
      <c r="B68" s="49"/>
      <c r="C68" s="49"/>
      <c r="D68" s="50"/>
      <c r="E68" s="254"/>
      <c r="F68" s="257">
        <f>E68/'1-SB'!$C$47</f>
        <v>0</v>
      </c>
      <c r="G68" s="252"/>
    </row>
    <row r="69" spans="1:7">
      <c r="A69" s="49"/>
      <c r="B69" s="49"/>
      <c r="C69" s="49"/>
      <c r="D69" s="50"/>
      <c r="E69" s="254"/>
      <c r="F69" s="257">
        <f>E69/'1-SB'!$C$47</f>
        <v>0</v>
      </c>
      <c r="G69" s="252"/>
    </row>
    <row r="70" spans="1:7">
      <c r="A70" s="49"/>
      <c r="B70" s="49"/>
      <c r="C70" s="49"/>
      <c r="D70" s="50"/>
      <c r="E70" s="254"/>
      <c r="F70" s="257">
        <f>E70/'1-SB'!$C$47</f>
        <v>0</v>
      </c>
      <c r="G70" s="252"/>
    </row>
    <row r="71" spans="1:7">
      <c r="A71" s="49"/>
      <c r="B71" s="49"/>
      <c r="C71" s="49"/>
      <c r="D71" s="50"/>
      <c r="E71" s="254"/>
      <c r="F71" s="257">
        <f>E71/'1-SB'!$C$47</f>
        <v>0</v>
      </c>
      <c r="G71" s="252"/>
    </row>
    <row r="72" spans="1:7">
      <c r="A72" s="49"/>
      <c r="B72" s="49"/>
      <c r="C72" s="49"/>
      <c r="D72" s="50"/>
      <c r="E72" s="254"/>
      <c r="F72" s="257">
        <f>E72/'1-SB'!$C$47</f>
        <v>0</v>
      </c>
      <c r="G72" s="252"/>
    </row>
    <row r="73" spans="1:7">
      <c r="A73" s="49"/>
      <c r="B73" s="49"/>
      <c r="C73" s="49"/>
      <c r="D73" s="50"/>
      <c r="E73" s="254"/>
      <c r="F73" s="257">
        <f>E73/'1-SB'!$C$47</f>
        <v>0</v>
      </c>
      <c r="G73" s="252"/>
    </row>
    <row r="74" spans="1:7">
      <c r="A74" s="49"/>
      <c r="B74" s="49"/>
      <c r="C74" s="49"/>
      <c r="D74" s="50"/>
      <c r="E74" s="254"/>
      <c r="F74" s="257">
        <f>E74/'1-SB'!$C$47</f>
        <v>0</v>
      </c>
      <c r="G74" s="252"/>
    </row>
    <row r="75" spans="1:7">
      <c r="A75" s="49"/>
      <c r="B75" s="49"/>
      <c r="C75" s="49"/>
      <c r="D75" s="50"/>
      <c r="E75" s="254"/>
      <c r="F75" s="257">
        <f>E75/'1-SB'!$C$47</f>
        <v>0</v>
      </c>
      <c r="G75" s="252"/>
    </row>
    <row r="76" spans="1:7">
      <c r="A76" s="49"/>
      <c r="B76" s="49"/>
      <c r="C76" s="49"/>
      <c r="D76" s="50"/>
      <c r="E76" s="254"/>
      <c r="F76" s="257">
        <f>E76/'1-SB'!$C$47</f>
        <v>0</v>
      </c>
      <c r="G76" s="252"/>
    </row>
    <row r="77" spans="1:7">
      <c r="A77" s="49"/>
      <c r="B77" s="49"/>
      <c r="C77" s="49"/>
      <c r="D77" s="50"/>
      <c r="E77" s="254"/>
      <c r="F77" s="257">
        <f>E77/'1-SB'!$C$47</f>
        <v>0</v>
      </c>
      <c r="G77" s="252"/>
    </row>
    <row r="78" spans="1:7">
      <c r="A78" s="49"/>
      <c r="B78" s="49"/>
      <c r="C78" s="49"/>
      <c r="D78" s="50"/>
      <c r="E78" s="254"/>
      <c r="F78" s="257">
        <f>E78/'1-SB'!$C$47</f>
        <v>0</v>
      </c>
      <c r="G78" s="252"/>
    </row>
    <row r="79" spans="1:7">
      <c r="A79" s="49"/>
      <c r="B79" s="49"/>
      <c r="C79" s="49"/>
      <c r="D79" s="50"/>
      <c r="E79" s="254"/>
      <c r="F79" s="257">
        <f>E79/'1-SB'!$C$47</f>
        <v>0</v>
      </c>
      <c r="G79" s="252"/>
    </row>
    <row r="80" spans="1:7">
      <c r="A80" s="49"/>
      <c r="B80" s="49"/>
      <c r="C80" s="49"/>
      <c r="D80" s="50"/>
      <c r="E80" s="254"/>
      <c r="F80" s="257">
        <f>E80/'1-SB'!$C$47</f>
        <v>0</v>
      </c>
      <c r="G80" s="252"/>
    </row>
    <row r="81" spans="1:7">
      <c r="A81" s="49"/>
      <c r="B81" s="49"/>
      <c r="C81" s="49"/>
      <c r="D81" s="50"/>
      <c r="E81" s="254"/>
      <c r="F81" s="257">
        <f>E81/'1-SB'!$C$47</f>
        <v>0</v>
      </c>
      <c r="G81" s="252"/>
    </row>
    <row r="82" spans="1:7">
      <c r="A82" s="49"/>
      <c r="B82" s="49"/>
      <c r="C82" s="49"/>
      <c r="D82" s="50"/>
      <c r="E82" s="254"/>
      <c r="F82" s="257">
        <f>E82/'1-SB'!$C$47</f>
        <v>0</v>
      </c>
      <c r="G82" s="252"/>
    </row>
    <row r="83" spans="1:7">
      <c r="A83" s="49"/>
      <c r="B83" s="49"/>
      <c r="C83" s="49"/>
      <c r="D83" s="50"/>
      <c r="E83" s="254"/>
      <c r="F83" s="257">
        <f>E83/'1-SB'!$C$47</f>
        <v>0</v>
      </c>
      <c r="G83" s="252"/>
    </row>
    <row r="84" spans="1:7">
      <c r="A84" s="49"/>
      <c r="B84" s="49"/>
      <c r="C84" s="49"/>
      <c r="D84" s="50"/>
      <c r="E84" s="254"/>
      <c r="F84" s="257">
        <f>E84/'1-SB'!$C$47</f>
        <v>0</v>
      </c>
      <c r="G84" s="252"/>
    </row>
    <row r="85" spans="1:7">
      <c r="A85" s="49"/>
      <c r="B85" s="49"/>
      <c r="C85" s="49"/>
      <c r="D85" s="50"/>
      <c r="E85" s="254"/>
      <c r="F85" s="257">
        <f>E85/'1-SB'!$C$47</f>
        <v>0</v>
      </c>
      <c r="G85" s="252"/>
    </row>
    <row r="86" spans="1:7">
      <c r="A86" s="49"/>
      <c r="B86" s="49"/>
      <c r="C86" s="49"/>
      <c r="D86" s="50"/>
      <c r="E86" s="254"/>
      <c r="F86" s="257">
        <f>E86/'1-SB'!$C$47</f>
        <v>0</v>
      </c>
      <c r="G86" s="252"/>
    </row>
    <row r="87" spans="1:7">
      <c r="A87" s="49"/>
      <c r="B87" s="49"/>
      <c r="C87" s="49"/>
      <c r="D87" s="50"/>
      <c r="E87" s="254"/>
      <c r="F87" s="257">
        <f>E87/'1-SB'!$C$47</f>
        <v>0</v>
      </c>
      <c r="G87" s="252"/>
    </row>
    <row r="88" spans="1:7">
      <c r="A88" s="49"/>
      <c r="B88" s="49"/>
      <c r="C88" s="49"/>
      <c r="D88" s="50"/>
      <c r="E88" s="254"/>
      <c r="F88" s="257">
        <f>E88/'1-SB'!$C$47</f>
        <v>0</v>
      </c>
      <c r="G88" s="252"/>
    </row>
    <row r="89" spans="1:7">
      <c r="A89" s="49"/>
      <c r="B89" s="49"/>
      <c r="C89" s="49"/>
      <c r="D89" s="50"/>
      <c r="E89" s="254"/>
      <c r="F89" s="257">
        <f>E89/'1-SB'!$C$47</f>
        <v>0</v>
      </c>
      <c r="G89" s="252"/>
    </row>
    <row r="90" spans="1:7">
      <c r="A90" s="49"/>
      <c r="B90" s="49"/>
      <c r="C90" s="49"/>
      <c r="D90" s="50"/>
      <c r="E90" s="254"/>
      <c r="F90" s="257">
        <f>E90/'1-SB'!$C$47</f>
        <v>0</v>
      </c>
      <c r="G90" s="252"/>
    </row>
    <row r="91" spans="1:7">
      <c r="A91" s="49"/>
      <c r="B91" s="49"/>
      <c r="C91" s="49"/>
      <c r="D91" s="50"/>
      <c r="E91" s="254"/>
      <c r="F91" s="257">
        <f>E91/'1-SB'!$C$47</f>
        <v>0</v>
      </c>
      <c r="G91" s="252"/>
    </row>
    <row r="92" spans="1:7">
      <c r="A92" s="49"/>
      <c r="B92" s="49"/>
      <c r="C92" s="49"/>
      <c r="D92" s="50"/>
      <c r="E92" s="254"/>
      <c r="F92" s="257">
        <f>E92/'1-SB'!$C$47</f>
        <v>0</v>
      </c>
      <c r="G92" s="252"/>
    </row>
    <row r="93" spans="1:7">
      <c r="A93" s="49"/>
      <c r="B93" s="49"/>
      <c r="C93" s="49"/>
      <c r="D93" s="50"/>
      <c r="E93" s="254"/>
      <c r="F93" s="257">
        <f>E93/'1-SB'!$C$47</f>
        <v>0</v>
      </c>
      <c r="G93" s="252"/>
    </row>
    <row r="94" spans="1:7">
      <c r="A94" s="49"/>
      <c r="B94" s="49"/>
      <c r="C94" s="49"/>
      <c r="D94" s="50"/>
      <c r="E94" s="254"/>
      <c r="F94" s="257">
        <f>E94/'1-SB'!$C$47</f>
        <v>0</v>
      </c>
      <c r="G94" s="252"/>
    </row>
    <row r="95" spans="1:7">
      <c r="A95" s="49"/>
      <c r="B95" s="49"/>
      <c r="C95" s="49"/>
      <c r="D95" s="50"/>
      <c r="E95" s="254"/>
      <c r="F95" s="257">
        <f>E95/'1-SB'!$C$47</f>
        <v>0</v>
      </c>
      <c r="G95" s="252"/>
    </row>
    <row r="96" spans="1:7">
      <c r="A96" s="49"/>
      <c r="B96" s="49"/>
      <c r="C96" s="49"/>
      <c r="D96" s="50"/>
      <c r="E96" s="254"/>
      <c r="F96" s="257">
        <f>E96/'1-SB'!$C$47</f>
        <v>0</v>
      </c>
      <c r="G96" s="252"/>
    </row>
    <row r="97" spans="1:7">
      <c r="A97" s="49"/>
      <c r="B97" s="49"/>
      <c r="C97" s="49"/>
      <c r="D97" s="50"/>
      <c r="E97" s="254"/>
      <c r="F97" s="257">
        <f>E97/'1-SB'!$C$47</f>
        <v>0</v>
      </c>
      <c r="G97" s="252"/>
    </row>
    <row r="98" spans="1:7">
      <c r="A98" s="49"/>
      <c r="B98" s="49"/>
      <c r="C98" s="49"/>
      <c r="D98" s="50"/>
      <c r="E98" s="254"/>
      <c r="F98" s="257">
        <f>E98/'1-SB'!$C$47</f>
        <v>0</v>
      </c>
      <c r="G98" s="252"/>
    </row>
    <row r="99" spans="1:7">
      <c r="A99" s="49"/>
      <c r="B99" s="49"/>
      <c r="C99" s="49"/>
      <c r="D99" s="50"/>
      <c r="E99" s="254"/>
      <c r="F99" s="257">
        <f>E99/'1-SB'!$C$47</f>
        <v>0</v>
      </c>
      <c r="G99" s="252"/>
    </row>
    <row r="100" spans="1:7">
      <c r="A100" s="49"/>
      <c r="B100" s="49"/>
      <c r="C100" s="49"/>
      <c r="D100" s="50"/>
      <c r="E100" s="254"/>
      <c r="F100" s="257">
        <f>E100/'1-SB'!$C$47</f>
        <v>0</v>
      </c>
      <c r="G100" s="252"/>
    </row>
    <row r="101" spans="1:7">
      <c r="A101" s="49"/>
      <c r="B101" s="49"/>
      <c r="C101" s="49"/>
      <c r="D101" s="50"/>
      <c r="E101" s="254"/>
      <c r="F101" s="257">
        <f>E101/'1-SB'!$C$47</f>
        <v>0</v>
      </c>
      <c r="G101" s="252"/>
    </row>
    <row r="102" spans="1:7">
      <c r="A102" s="49"/>
      <c r="B102" s="49"/>
      <c r="C102" s="49"/>
      <c r="D102" s="50"/>
      <c r="E102" s="254"/>
      <c r="F102" s="257">
        <f>E102/'1-SB'!$C$47</f>
        <v>0</v>
      </c>
      <c r="G102" s="252"/>
    </row>
    <row r="103" spans="1:7">
      <c r="A103" s="49"/>
      <c r="B103" s="49"/>
      <c r="C103" s="49"/>
      <c r="D103" s="50"/>
      <c r="E103" s="254"/>
      <c r="F103" s="257">
        <f>E103/'1-SB'!$C$47</f>
        <v>0</v>
      </c>
      <c r="G103" s="252"/>
    </row>
    <row r="104" spans="1:7">
      <c r="A104" s="49"/>
      <c r="B104" s="49"/>
      <c r="C104" s="49"/>
      <c r="D104" s="50"/>
      <c r="E104" s="254"/>
      <c r="F104" s="257">
        <f>E104/'1-SB'!$C$47</f>
        <v>0</v>
      </c>
      <c r="G104" s="252"/>
    </row>
    <row r="105" spans="1:7">
      <c r="A105" s="49"/>
      <c r="B105" s="49"/>
      <c r="C105" s="49"/>
      <c r="D105" s="50"/>
      <c r="E105" s="254"/>
      <c r="F105" s="257">
        <f>E105/'1-SB'!$C$47</f>
        <v>0</v>
      </c>
      <c r="G105" s="252"/>
    </row>
    <row r="106" spans="1:7">
      <c r="A106" s="49"/>
      <c r="B106" s="49"/>
      <c r="C106" s="49"/>
      <c r="D106" s="50"/>
      <c r="E106" s="254"/>
      <c r="F106" s="257">
        <f>E106/'1-SB'!$C$47</f>
        <v>0</v>
      </c>
      <c r="G106" s="252"/>
    </row>
    <row r="107" spans="1:7">
      <c r="A107" s="49"/>
      <c r="B107" s="49"/>
      <c r="C107" s="49"/>
      <c r="D107" s="50"/>
      <c r="E107" s="254"/>
      <c r="F107" s="257">
        <f>E107/'1-SB'!$C$47</f>
        <v>0</v>
      </c>
      <c r="G107" s="252"/>
    </row>
    <row r="108" spans="1:7">
      <c r="A108" s="49"/>
      <c r="B108" s="49"/>
      <c r="C108" s="49"/>
      <c r="D108" s="50"/>
      <c r="E108" s="254"/>
      <c r="F108" s="257">
        <f>E108/'1-SB'!$C$47</f>
        <v>0</v>
      </c>
      <c r="G108" s="252"/>
    </row>
    <row r="109" spans="1:7">
      <c r="A109" s="49"/>
      <c r="B109" s="49"/>
      <c r="C109" s="49"/>
      <c r="D109" s="50"/>
      <c r="E109" s="254"/>
      <c r="F109" s="257">
        <f>E109/'1-SB'!$C$47</f>
        <v>0</v>
      </c>
      <c r="G109" s="252"/>
    </row>
    <row r="110" spans="1:7">
      <c r="A110" s="49"/>
      <c r="B110" s="49"/>
      <c r="C110" s="49"/>
      <c r="D110" s="50"/>
      <c r="E110" s="254"/>
      <c r="F110" s="257">
        <f>E110/'1-SB'!$C$47</f>
        <v>0</v>
      </c>
      <c r="G110" s="252"/>
    </row>
    <row r="111" spans="1:7">
      <c r="A111" s="49"/>
      <c r="B111" s="49"/>
      <c r="C111" s="49"/>
      <c r="D111" s="50"/>
      <c r="E111" s="254"/>
      <c r="F111" s="257">
        <f>E111/'1-SB'!$C$47</f>
        <v>0</v>
      </c>
      <c r="G111" s="252"/>
    </row>
    <row r="116" spans="1:7">
      <c r="B116" s="516" t="s">
        <v>944</v>
      </c>
      <c r="C116" s="617" t="s">
        <v>971</v>
      </c>
      <c r="D116" s="617"/>
      <c r="E116" s="617"/>
      <c r="F116" s="617"/>
      <c r="G116" s="617"/>
    </row>
    <row r="117" spans="1:7">
      <c r="C117" s="617"/>
      <c r="D117" s="617"/>
      <c r="E117" s="617"/>
      <c r="F117" s="617"/>
      <c r="G117" s="617"/>
    </row>
    <row r="118" spans="1:7">
      <c r="C118" s="617"/>
      <c r="D118" s="617"/>
      <c r="E118" s="617"/>
      <c r="F118" s="617"/>
      <c r="G118" s="617"/>
    </row>
    <row r="119" spans="1:7">
      <c r="C119" s="617"/>
      <c r="D119" s="617"/>
      <c r="E119" s="617"/>
      <c r="F119" s="617"/>
      <c r="G119" s="617"/>
    </row>
    <row r="120" spans="1:7">
      <c r="A120" s="478" t="s">
        <v>1328</v>
      </c>
    </row>
    <row r="121" spans="1:7" ht="110.25">
      <c r="A121" s="227" t="s">
        <v>942</v>
      </c>
      <c r="B121" s="228" t="s">
        <v>968</v>
      </c>
      <c r="C121" s="228" t="s">
        <v>943</v>
      </c>
      <c r="D121" s="228" t="s">
        <v>945</v>
      </c>
      <c r="E121" s="229" t="s">
        <v>1492</v>
      </c>
      <c r="F121" s="228" t="s">
        <v>969</v>
      </c>
      <c r="G121" s="228" t="s">
        <v>970</v>
      </c>
    </row>
    <row r="122" spans="1:7">
      <c r="A122" s="40">
        <v>1</v>
      </c>
      <c r="B122" s="40">
        <v>2</v>
      </c>
      <c r="C122" s="40">
        <v>3</v>
      </c>
      <c r="D122" s="40">
        <v>4</v>
      </c>
      <c r="E122" s="40">
        <v>5</v>
      </c>
      <c r="F122" s="40">
        <v>6</v>
      </c>
      <c r="G122" s="40">
        <v>7</v>
      </c>
    </row>
    <row r="123" spans="1:7">
      <c r="A123" s="46">
        <v>1</v>
      </c>
      <c r="B123" s="46" t="s">
        <v>1321</v>
      </c>
      <c r="C123" s="46" t="s">
        <v>1323</v>
      </c>
      <c r="D123" s="50" t="s">
        <v>274</v>
      </c>
      <c r="E123" s="47">
        <v>100</v>
      </c>
      <c r="F123" s="255">
        <v>1.67E-2</v>
      </c>
      <c r="G123" s="251">
        <v>7.5000000000000011E-2</v>
      </c>
    </row>
    <row r="124" spans="1:7">
      <c r="A124" s="49">
        <v>2</v>
      </c>
      <c r="B124" s="49"/>
      <c r="C124" s="49" t="s">
        <v>1324</v>
      </c>
      <c r="D124" s="50" t="s">
        <v>765</v>
      </c>
      <c r="E124" s="50">
        <v>200</v>
      </c>
      <c r="F124" s="255">
        <v>3.3300000000000003E-2</v>
      </c>
      <c r="G124" s="50"/>
    </row>
    <row r="125" spans="1:7">
      <c r="A125" s="49">
        <v>3</v>
      </c>
      <c r="B125" s="49"/>
      <c r="C125" s="49" t="s">
        <v>1325</v>
      </c>
      <c r="D125" s="50" t="s">
        <v>262</v>
      </c>
      <c r="E125" s="50">
        <v>150</v>
      </c>
      <c r="F125" s="255">
        <v>2.5000000000000001E-2</v>
      </c>
      <c r="G125" s="50"/>
    </row>
    <row r="126" spans="1:7">
      <c r="A126" s="49">
        <v>4</v>
      </c>
      <c r="B126" s="49" t="s">
        <v>1322</v>
      </c>
      <c r="C126" s="49" t="s">
        <v>1326</v>
      </c>
      <c r="D126" s="50" t="s">
        <v>274</v>
      </c>
      <c r="E126" s="50">
        <v>300</v>
      </c>
      <c r="F126" s="255">
        <v>0.05</v>
      </c>
      <c r="G126" s="252">
        <v>9.1700000000000004E-2</v>
      </c>
    </row>
    <row r="127" spans="1:7">
      <c r="A127" s="49">
        <v>5</v>
      </c>
      <c r="B127" s="49"/>
      <c r="C127" s="49" t="s">
        <v>1327</v>
      </c>
      <c r="D127" s="50" t="s">
        <v>274</v>
      </c>
      <c r="E127" s="50">
        <v>250</v>
      </c>
      <c r="F127" s="255">
        <v>4.1700000000000001E-2</v>
      </c>
      <c r="G127" s="50"/>
    </row>
    <row r="128" spans="1:7">
      <c r="A128" s="49"/>
      <c r="B128" s="49"/>
      <c r="C128" s="49"/>
      <c r="D128" s="50"/>
      <c r="E128" s="50"/>
      <c r="F128" s="258"/>
      <c r="G128" s="50"/>
    </row>
    <row r="129" spans="1:7">
      <c r="A129" s="49"/>
      <c r="B129" s="49"/>
      <c r="C129" s="49"/>
      <c r="D129" s="50"/>
      <c r="E129" s="50"/>
      <c r="F129" s="258"/>
      <c r="G129" s="50"/>
    </row>
    <row r="130" spans="1:7">
      <c r="A130" s="49"/>
      <c r="B130" s="49"/>
      <c r="C130" s="49"/>
      <c r="D130" s="50"/>
      <c r="E130" s="50"/>
      <c r="F130" s="258"/>
      <c r="G130" s="50"/>
    </row>
  </sheetData>
  <sheetProtection password="CF35" sheet="1" insertRows="0"/>
  <mergeCells count="4">
    <mergeCell ref="A2:F2"/>
    <mergeCell ref="C116:G119"/>
    <mergeCell ref="A3:D3"/>
    <mergeCell ref="A4:D4"/>
  </mergeCells>
  <dataValidations count="1">
    <dataValidation type="list" allowBlank="1" showInputMessage="1" showErrorMessage="1" sqref="D12:D111" xr:uid="{5C901819-6B01-42B1-B5BC-D9F7B4D12391}">
      <formula1>_Instrument_Type_Group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60" fitToHeight="3" orientation="portrait" r:id="rId1"/>
  <headerFooter>
    <oddFooter>&amp;RКИС-Групи, стр. &amp;P от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A6135-1C89-4CFA-8059-759AC0789B55}">
  <sheetPr codeName="Sheet12"/>
  <dimension ref="A1:L60"/>
  <sheetViews>
    <sheetView zoomScale="80" zoomScaleNormal="80" workbookViewId="0">
      <selection activeCell="A11" sqref="A11"/>
    </sheetView>
  </sheetViews>
  <sheetFormatPr defaultColWidth="9.140625" defaultRowHeight="15.75"/>
  <cols>
    <col min="1" max="1" width="6.42578125" style="37" customWidth="1"/>
    <col min="2" max="2" width="43" style="37" customWidth="1"/>
    <col min="3" max="3" width="17.42578125" style="37" customWidth="1"/>
    <col min="4" max="4" width="13.28515625" style="37" customWidth="1"/>
    <col min="5" max="5" width="17.7109375" style="37" customWidth="1"/>
    <col min="6" max="6" width="19.5703125" style="37" customWidth="1"/>
    <col min="7" max="7" width="18.85546875" style="37" customWidth="1"/>
    <col min="8" max="8" width="14.85546875" style="37" customWidth="1"/>
    <col min="9" max="9" width="14.7109375" style="37" customWidth="1"/>
    <col min="10" max="16384" width="9.140625" style="37"/>
  </cols>
  <sheetData>
    <row r="1" spans="1:12" s="54" customFormat="1" ht="15.75" customHeight="1">
      <c r="E1" s="55" t="s">
        <v>1451</v>
      </c>
      <c r="H1" s="55"/>
    </row>
    <row r="2" spans="1:12" s="54" customFormat="1" ht="44.45" customHeight="1">
      <c r="A2" s="616" t="s">
        <v>1337</v>
      </c>
      <c r="B2" s="616"/>
      <c r="C2" s="616"/>
      <c r="D2" s="616"/>
      <c r="E2" s="616"/>
      <c r="F2" s="259"/>
      <c r="G2" s="58"/>
      <c r="H2" s="58"/>
      <c r="I2" s="58"/>
      <c r="J2" s="36"/>
      <c r="K2" s="57"/>
      <c r="L2" s="57"/>
    </row>
    <row r="3" spans="1:12" s="54" customFormat="1">
      <c r="A3" s="584" t="str">
        <f>CONCATENATE("на ",UPPER(dfName))</f>
        <v>на ИНВЕСТ КЛАСИК</v>
      </c>
      <c r="B3" s="584"/>
      <c r="C3" s="584"/>
      <c r="D3" s="584"/>
      <c r="E3" s="584"/>
      <c r="F3" s="58"/>
      <c r="G3" s="58"/>
      <c r="H3" s="58"/>
      <c r="I3" s="58"/>
      <c r="J3" s="58"/>
      <c r="K3" s="59"/>
      <c r="L3" s="59"/>
    </row>
    <row r="4" spans="1:12" s="54" customFormat="1" ht="15.75" customHeight="1">
      <c r="A4" s="619" t="str">
        <f>CONCATENATE("към ",TEXT(EndDate,"dd.mm.yyyy")," г.")</f>
        <v>към 30.06.2026 г.</v>
      </c>
      <c r="B4" s="619"/>
      <c r="C4" s="619"/>
      <c r="D4" s="66" t="s">
        <v>908</v>
      </c>
      <c r="E4" s="184" t="str">
        <f>ReportedCompletionDate</f>
        <v>27.07.2026</v>
      </c>
      <c r="F4" s="58"/>
      <c r="G4" s="36"/>
      <c r="H4" s="57"/>
      <c r="I4" s="57"/>
    </row>
    <row r="5" spans="1:12" s="54" customFormat="1">
      <c r="A5" s="36"/>
      <c r="B5" s="36"/>
      <c r="C5" s="36"/>
      <c r="D5" s="66" t="s">
        <v>247</v>
      </c>
      <c r="E5" s="59" t="str">
        <f>authorName</f>
        <v>Ивелина Иванова</v>
      </c>
      <c r="F5" s="58"/>
      <c r="I5" s="57"/>
    </row>
    <row r="6" spans="1:12" s="54" customFormat="1">
      <c r="D6" s="66" t="s">
        <v>249</v>
      </c>
      <c r="E6" s="62" t="str">
        <f>udManager</f>
        <v>Александър Майстер и Стела Желева - Прокурист</v>
      </c>
      <c r="F6" s="60"/>
      <c r="G6" s="60"/>
      <c r="H6" s="62"/>
      <c r="I6" s="62"/>
    </row>
    <row r="7" spans="1:12" ht="16.5" thickBot="1"/>
    <row r="8" spans="1:12" ht="15.6" customHeight="1">
      <c r="A8" s="620" t="s">
        <v>256</v>
      </c>
      <c r="B8" s="622" t="s">
        <v>258</v>
      </c>
      <c r="C8" s="230"/>
      <c r="D8" s="624" t="s">
        <v>946</v>
      </c>
      <c r="E8" s="622" t="s">
        <v>972</v>
      </c>
    </row>
    <row r="9" spans="1:12" ht="109.15" customHeight="1">
      <c r="A9" s="621"/>
      <c r="B9" s="623"/>
      <c r="C9" s="237" t="s">
        <v>945</v>
      </c>
      <c r="D9" s="625"/>
      <c r="E9" s="626"/>
    </row>
    <row r="10" spans="1:12" ht="16.5" thickBot="1">
      <c r="A10" s="279">
        <v>1</v>
      </c>
      <c r="B10" s="279">
        <v>2</v>
      </c>
      <c r="C10" s="279">
        <v>3</v>
      </c>
      <c r="D10" s="280">
        <v>4</v>
      </c>
      <c r="E10" s="280">
        <v>5</v>
      </c>
    </row>
    <row r="11" spans="1:12">
      <c r="A11" s="513"/>
      <c r="B11" s="231"/>
      <c r="C11" s="233"/>
      <c r="D11" s="232"/>
      <c r="E11" s="519"/>
    </row>
    <row r="12" spans="1:12">
      <c r="A12" s="514"/>
      <c r="B12" s="233"/>
      <c r="C12" s="233"/>
      <c r="D12" s="234"/>
      <c r="E12" s="520"/>
    </row>
    <row r="13" spans="1:12">
      <c r="A13" s="514"/>
      <c r="B13" s="233"/>
      <c r="C13" s="233"/>
      <c r="D13" s="234"/>
      <c r="E13" s="520"/>
    </row>
    <row r="14" spans="1:12">
      <c r="A14" s="514"/>
      <c r="B14" s="233"/>
      <c r="C14" s="233"/>
      <c r="D14" s="234"/>
      <c r="E14" s="520"/>
    </row>
    <row r="15" spans="1:12">
      <c r="A15" s="514"/>
      <c r="B15" s="235"/>
      <c r="C15" s="233"/>
      <c r="D15" s="234"/>
      <c r="E15" s="520"/>
    </row>
    <row r="16" spans="1:12">
      <c r="A16" s="514"/>
      <c r="B16" s="235"/>
      <c r="C16" s="233"/>
      <c r="D16" s="236"/>
      <c r="E16" s="521"/>
    </row>
    <row r="17" spans="1:5">
      <c r="A17" s="514"/>
      <c r="B17" s="235"/>
      <c r="C17" s="233"/>
      <c r="D17" s="236"/>
      <c r="E17" s="521"/>
    </row>
    <row r="18" spans="1:5">
      <c r="A18" s="514"/>
      <c r="B18" s="233"/>
      <c r="C18" s="233"/>
      <c r="D18" s="236"/>
      <c r="E18" s="521"/>
    </row>
    <row r="19" spans="1:5">
      <c r="A19" s="514"/>
      <c r="B19" s="233"/>
      <c r="C19" s="233"/>
      <c r="D19" s="236"/>
      <c r="E19" s="521"/>
    </row>
    <row r="20" spans="1:5">
      <c r="A20" s="514"/>
      <c r="B20" s="233"/>
      <c r="C20" s="233"/>
      <c r="D20" s="236"/>
      <c r="E20" s="521"/>
    </row>
    <row r="21" spans="1:5">
      <c r="A21" s="514"/>
      <c r="B21" s="233"/>
      <c r="C21" s="233"/>
      <c r="D21" s="236"/>
      <c r="E21" s="521"/>
    </row>
    <row r="22" spans="1:5">
      <c r="A22" s="514"/>
      <c r="B22" s="235"/>
      <c r="C22" s="233"/>
      <c r="D22" s="236"/>
      <c r="E22" s="521"/>
    </row>
    <row r="23" spans="1:5">
      <c r="A23" s="514"/>
      <c r="B23" s="235"/>
      <c r="C23" s="233"/>
      <c r="D23" s="236"/>
      <c r="E23" s="521"/>
    </row>
    <row r="24" spans="1:5">
      <c r="A24" s="514"/>
      <c r="B24" s="235"/>
      <c r="C24" s="233"/>
      <c r="D24" s="236"/>
      <c r="E24" s="521"/>
    </row>
    <row r="25" spans="1:5">
      <c r="A25" s="514"/>
      <c r="B25" s="233"/>
      <c r="C25" s="233"/>
      <c r="D25" s="236"/>
      <c r="E25" s="521"/>
    </row>
    <row r="26" spans="1:5">
      <c r="A26" s="514"/>
      <c r="B26" s="233"/>
      <c r="C26" s="233"/>
      <c r="D26" s="236"/>
      <c r="E26" s="521"/>
    </row>
    <row r="27" spans="1:5">
      <c r="A27" s="514"/>
      <c r="B27" s="233"/>
      <c r="C27" s="233"/>
      <c r="D27" s="236"/>
      <c r="E27" s="521"/>
    </row>
    <row r="28" spans="1:5">
      <c r="A28" s="514"/>
      <c r="B28" s="233"/>
      <c r="C28" s="233"/>
      <c r="D28" s="236"/>
      <c r="E28" s="521"/>
    </row>
    <row r="29" spans="1:5">
      <c r="A29" s="514"/>
      <c r="B29" s="235"/>
      <c r="C29" s="233"/>
      <c r="D29" s="236"/>
      <c r="E29" s="521"/>
    </row>
    <row r="30" spans="1:5">
      <c r="A30" s="514"/>
      <c r="B30" s="235"/>
      <c r="C30" s="233"/>
      <c r="D30" s="236"/>
      <c r="E30" s="521"/>
    </row>
    <row r="31" spans="1:5">
      <c r="A31" s="514"/>
      <c r="B31" s="235"/>
      <c r="C31" s="233"/>
      <c r="D31" s="236"/>
      <c r="E31" s="521"/>
    </row>
    <row r="32" spans="1:5">
      <c r="A32" s="514"/>
      <c r="B32" s="235"/>
      <c r="C32" s="233"/>
      <c r="D32" s="236"/>
      <c r="E32" s="521"/>
    </row>
    <row r="33" spans="1:5">
      <c r="A33" s="514"/>
      <c r="B33" s="235"/>
      <c r="C33" s="233"/>
      <c r="D33" s="236"/>
      <c r="E33" s="521"/>
    </row>
    <row r="34" spans="1:5">
      <c r="A34" s="514"/>
      <c r="B34" s="235"/>
      <c r="C34" s="233"/>
      <c r="D34" s="236"/>
      <c r="E34" s="521"/>
    </row>
    <row r="35" spans="1:5">
      <c r="A35" s="514"/>
      <c r="B35" s="235"/>
      <c r="C35" s="233"/>
      <c r="D35" s="236"/>
      <c r="E35" s="521"/>
    </row>
    <row r="36" spans="1:5">
      <c r="A36" s="514"/>
      <c r="B36" s="235"/>
      <c r="C36" s="233"/>
      <c r="D36" s="236"/>
      <c r="E36" s="521"/>
    </row>
    <row r="37" spans="1:5">
      <c r="A37" s="514"/>
      <c r="B37" s="235"/>
      <c r="C37" s="233"/>
      <c r="D37" s="236"/>
      <c r="E37" s="521"/>
    </row>
    <row r="38" spans="1:5">
      <c r="A38" s="514"/>
      <c r="B38" s="235"/>
      <c r="C38" s="233"/>
      <c r="D38" s="236"/>
      <c r="E38" s="521"/>
    </row>
    <row r="39" spans="1:5">
      <c r="A39" s="514"/>
      <c r="B39" s="235"/>
      <c r="C39" s="233"/>
      <c r="D39" s="236"/>
      <c r="E39" s="521"/>
    </row>
    <row r="40" spans="1:5">
      <c r="A40" s="514"/>
      <c r="B40" s="235"/>
      <c r="C40" s="233"/>
      <c r="D40" s="236"/>
      <c r="E40" s="521"/>
    </row>
    <row r="41" spans="1:5">
      <c r="A41" s="514"/>
      <c r="B41" s="235"/>
      <c r="C41" s="233"/>
      <c r="D41" s="236"/>
      <c r="E41" s="521"/>
    </row>
    <row r="42" spans="1:5">
      <c r="A42" s="514"/>
      <c r="B42" s="235"/>
      <c r="C42" s="233"/>
      <c r="D42" s="236"/>
      <c r="E42" s="521"/>
    </row>
    <row r="43" spans="1:5">
      <c r="A43" s="514"/>
      <c r="B43" s="235"/>
      <c r="C43" s="233"/>
      <c r="D43" s="236"/>
      <c r="E43" s="521"/>
    </row>
    <row r="44" spans="1:5">
      <c r="A44" s="514"/>
      <c r="B44" s="235"/>
      <c r="C44" s="233"/>
      <c r="D44" s="236"/>
      <c r="E44" s="521"/>
    </row>
    <row r="45" spans="1:5">
      <c r="A45" s="514"/>
      <c r="B45" s="235"/>
      <c r="C45" s="233"/>
      <c r="D45" s="236"/>
      <c r="E45" s="521"/>
    </row>
    <row r="46" spans="1:5">
      <c r="A46" s="514"/>
      <c r="B46" s="235"/>
      <c r="C46" s="233"/>
      <c r="D46" s="236"/>
      <c r="E46" s="521"/>
    </row>
    <row r="47" spans="1:5">
      <c r="A47" s="514"/>
      <c r="B47" s="235"/>
      <c r="C47" s="233"/>
      <c r="D47" s="236"/>
      <c r="E47" s="521"/>
    </row>
    <row r="48" spans="1:5">
      <c r="A48" s="514"/>
      <c r="B48" s="235"/>
      <c r="C48" s="233"/>
      <c r="D48" s="236"/>
      <c r="E48" s="521"/>
    </row>
    <row r="49" spans="1:5">
      <c r="A49" s="514"/>
      <c r="B49" s="235"/>
      <c r="C49" s="233"/>
      <c r="D49" s="236"/>
      <c r="E49" s="521"/>
    </row>
    <row r="50" spans="1:5">
      <c r="A50" s="514"/>
      <c r="B50" s="235"/>
      <c r="C50" s="233"/>
      <c r="D50" s="236"/>
      <c r="E50" s="521"/>
    </row>
    <row r="51" spans="1:5">
      <c r="A51" s="514"/>
      <c r="B51" s="235"/>
      <c r="C51" s="233"/>
      <c r="D51" s="236"/>
      <c r="E51" s="521"/>
    </row>
    <row r="52" spans="1:5">
      <c r="A52" s="514"/>
      <c r="B52" s="235"/>
      <c r="C52" s="233"/>
      <c r="D52" s="236"/>
      <c r="E52" s="521"/>
    </row>
    <row r="53" spans="1:5">
      <c r="A53" s="514"/>
      <c r="B53" s="235"/>
      <c r="C53" s="233"/>
      <c r="D53" s="236"/>
      <c r="E53" s="521"/>
    </row>
    <row r="54" spans="1:5">
      <c r="A54" s="514"/>
      <c r="B54" s="235"/>
      <c r="C54" s="233"/>
      <c r="D54" s="236"/>
      <c r="E54" s="521"/>
    </row>
    <row r="55" spans="1:5">
      <c r="A55" s="514"/>
      <c r="B55" s="235"/>
      <c r="C55" s="233"/>
      <c r="D55" s="236"/>
      <c r="E55" s="521"/>
    </row>
    <row r="56" spans="1:5">
      <c r="A56" s="514"/>
      <c r="B56" s="235"/>
      <c r="C56" s="233"/>
      <c r="D56" s="236"/>
      <c r="E56" s="521"/>
    </row>
    <row r="57" spans="1:5">
      <c r="A57" s="514"/>
      <c r="B57" s="235"/>
      <c r="C57" s="233"/>
      <c r="D57" s="236"/>
      <c r="E57" s="521"/>
    </row>
    <row r="58" spans="1:5">
      <c r="A58" s="514"/>
      <c r="B58" s="235"/>
      <c r="C58" s="233"/>
      <c r="D58" s="236"/>
      <c r="E58" s="521"/>
    </row>
    <row r="59" spans="1:5">
      <c r="A59" s="514"/>
      <c r="B59" s="235"/>
      <c r="C59" s="233"/>
      <c r="D59" s="236"/>
      <c r="E59" s="521"/>
    </row>
    <row r="60" spans="1:5">
      <c r="A60" s="514"/>
      <c r="B60" s="235"/>
      <c r="C60" s="233"/>
      <c r="D60" s="236"/>
      <c r="E60" s="521"/>
    </row>
  </sheetData>
  <sheetProtection password="CF35" sheet="1" insertRows="0"/>
  <mergeCells count="7">
    <mergeCell ref="A2:E2"/>
    <mergeCell ref="A3:E3"/>
    <mergeCell ref="A4:C4"/>
    <mergeCell ref="A8:A9"/>
    <mergeCell ref="B8:B9"/>
    <mergeCell ref="D8:D9"/>
    <mergeCell ref="E8:E9"/>
  </mergeCells>
  <dataValidations count="1">
    <dataValidation type="list" allowBlank="1" showInputMessage="1" showErrorMessage="1" sqref="C11:C60" xr:uid="{53C3F4C5-3D67-492C-86CD-FDD584D35A4C}">
      <formula1>_Instrument_49_2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90" fitToHeight="3" orientation="portrait" r:id="rId1"/>
  <headerFooter>
    <oddFooter>&amp;RКИС-Инвестиции, чл. 49, стр. &amp;P от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A4FF3-E9C0-480B-A7DB-3901A0E6A245}">
  <sheetPr codeName="Sheet14"/>
  <dimension ref="A1:O33"/>
  <sheetViews>
    <sheetView zoomScale="80" zoomScaleNormal="80" workbookViewId="0">
      <selection activeCell="A11" sqref="A11"/>
    </sheetView>
  </sheetViews>
  <sheetFormatPr defaultColWidth="9.140625" defaultRowHeight="15.75"/>
  <cols>
    <col min="1" max="1" width="10.140625" style="37" customWidth="1"/>
    <col min="2" max="2" width="34.42578125" style="37" customWidth="1"/>
    <col min="3" max="3" width="31.5703125" style="37" customWidth="1"/>
    <col min="4" max="4" width="29.42578125" style="37" customWidth="1"/>
    <col min="5" max="8" width="15.7109375" style="37" customWidth="1"/>
    <col min="9" max="16384" width="9.140625" style="37"/>
  </cols>
  <sheetData>
    <row r="1" spans="1:15" s="127" customFormat="1">
      <c r="A1" s="188"/>
      <c r="B1" s="188"/>
      <c r="C1" s="188"/>
      <c r="D1" s="188"/>
      <c r="E1" s="188"/>
      <c r="G1" s="37"/>
      <c r="H1" s="113" t="s">
        <v>1452</v>
      </c>
      <c r="I1" s="37"/>
      <c r="J1" s="37"/>
      <c r="K1" s="37"/>
      <c r="L1" s="37"/>
      <c r="M1" s="37"/>
      <c r="N1" s="37"/>
      <c r="O1" s="37"/>
    </row>
    <row r="2" spans="1:15" ht="15" customHeight="1">
      <c r="A2" s="627" t="s">
        <v>1409</v>
      </c>
      <c r="B2" s="627"/>
      <c r="C2" s="627"/>
      <c r="D2" s="627"/>
      <c r="E2" s="627"/>
      <c r="F2" s="627"/>
      <c r="G2" s="627"/>
      <c r="H2" s="627"/>
    </row>
    <row r="3" spans="1:15" ht="15" customHeight="1">
      <c r="A3" s="584" t="str">
        <f>CONCATENATE("на ",UPPER(dfName))</f>
        <v>на ИНВЕСТ КЛАСИК</v>
      </c>
      <c r="B3" s="584"/>
      <c r="C3" s="584"/>
      <c r="D3" s="584"/>
      <c r="E3" s="584"/>
      <c r="F3" s="584"/>
      <c r="G3" s="584"/>
      <c r="H3" s="584"/>
    </row>
    <row r="4" spans="1:15">
      <c r="A4" s="585" t="str">
        <f>"за периода "&amp;TEXT(StartDate,"dd.mm.yyyy")&amp;" - "&amp;TEXT(EndDate,"dd.mm.yyyy")</f>
        <v>за периода 01.01.2026 - 30.06.2026</v>
      </c>
      <c r="B4" s="585"/>
      <c r="C4" s="585"/>
      <c r="D4" s="585"/>
      <c r="E4" s="585"/>
      <c r="F4" s="585"/>
      <c r="G4" s="585"/>
      <c r="H4" s="585"/>
    </row>
    <row r="5" spans="1:15">
      <c r="A5" s="116"/>
      <c r="B5" s="116"/>
      <c r="C5" s="116"/>
      <c r="D5" s="116"/>
      <c r="F5" s="66" t="s">
        <v>908</v>
      </c>
      <c r="G5" s="473" t="str">
        <f>ReportedCompletionDate</f>
        <v>27.07.2026</v>
      </c>
      <c r="H5" s="474"/>
    </row>
    <row r="6" spans="1:15">
      <c r="A6" s="116"/>
      <c r="B6" s="116"/>
      <c r="C6" s="116"/>
      <c r="D6" s="116"/>
      <c r="F6" s="431" t="s">
        <v>247</v>
      </c>
      <c r="G6" s="432" t="str">
        <f>authorName</f>
        <v>Ивелина Иванова</v>
      </c>
    </row>
    <row r="7" spans="1:15">
      <c r="E7" s="122"/>
      <c r="F7" s="431" t="s">
        <v>249</v>
      </c>
      <c r="G7" s="433" t="str">
        <f>udManager</f>
        <v>Александър Майстер и Стела Желева - Прокурист</v>
      </c>
      <c r="H7" s="475"/>
    </row>
    <row r="8" spans="1:15" ht="16.5" thickBot="1">
      <c r="A8" s="121"/>
      <c r="B8" s="121"/>
      <c r="C8" s="121"/>
      <c r="D8" s="121"/>
      <c r="E8" s="121"/>
      <c r="F8" s="121"/>
    </row>
    <row r="9" spans="1:15" ht="78.75">
      <c r="A9" s="511" t="s">
        <v>256</v>
      </c>
      <c r="B9" s="511" t="s">
        <v>1410</v>
      </c>
      <c r="C9" s="511" t="s">
        <v>1413</v>
      </c>
      <c r="D9" s="511" t="s">
        <v>1414</v>
      </c>
      <c r="E9" s="511" t="s">
        <v>1411</v>
      </c>
      <c r="F9" s="511" t="s">
        <v>1412</v>
      </c>
      <c r="G9" s="511" t="s">
        <v>1415</v>
      </c>
      <c r="H9" s="511" t="s">
        <v>1416</v>
      </c>
    </row>
    <row r="10" spans="1:15">
      <c r="A10" s="508">
        <v>1</v>
      </c>
      <c r="B10" s="508">
        <v>2</v>
      </c>
      <c r="C10" s="508">
        <v>3</v>
      </c>
      <c r="D10" s="508">
        <v>4</v>
      </c>
      <c r="E10" s="508">
        <v>5</v>
      </c>
      <c r="F10" s="510">
        <v>6</v>
      </c>
      <c r="G10" s="510">
        <v>7</v>
      </c>
      <c r="H10" s="510">
        <v>8</v>
      </c>
    </row>
    <row r="11" spans="1:15">
      <c r="A11" s="512"/>
      <c r="B11" s="509"/>
      <c r="C11" s="509"/>
      <c r="D11" s="509"/>
      <c r="E11" s="522"/>
      <c r="F11" s="522"/>
      <c r="G11" s="522"/>
      <c r="H11" s="522"/>
    </row>
    <row r="12" spans="1:15" customFormat="1">
      <c r="A12" s="512"/>
      <c r="B12" s="509"/>
      <c r="C12" s="509"/>
      <c r="D12" s="509"/>
      <c r="E12" s="522"/>
      <c r="F12" s="522"/>
      <c r="G12" s="522"/>
      <c r="H12" s="522"/>
    </row>
    <row r="13" spans="1:15" customFormat="1">
      <c r="A13" s="512"/>
      <c r="B13" s="509"/>
      <c r="C13" s="509"/>
      <c r="D13" s="509"/>
      <c r="E13" s="522"/>
      <c r="F13" s="522"/>
      <c r="G13" s="522"/>
      <c r="H13" s="522"/>
    </row>
    <row r="14" spans="1:15" customFormat="1">
      <c r="A14" s="512"/>
      <c r="B14" s="509"/>
      <c r="C14" s="509"/>
      <c r="D14" s="509"/>
      <c r="E14" s="522"/>
      <c r="F14" s="522"/>
      <c r="G14" s="522"/>
      <c r="H14" s="522"/>
    </row>
    <row r="15" spans="1:15" customFormat="1">
      <c r="A15" s="512"/>
      <c r="B15" s="509"/>
      <c r="C15" s="509"/>
      <c r="D15" s="509"/>
      <c r="E15" s="522"/>
      <c r="F15" s="522"/>
      <c r="G15" s="522"/>
      <c r="H15" s="522"/>
    </row>
    <row r="16" spans="1:15" customFormat="1">
      <c r="A16" s="512"/>
      <c r="B16" s="509"/>
      <c r="C16" s="509"/>
      <c r="D16" s="509"/>
      <c r="E16" s="522"/>
      <c r="F16" s="522"/>
      <c r="G16" s="522"/>
      <c r="H16" s="522"/>
    </row>
    <row r="17" spans="1:8" customFormat="1">
      <c r="A17" s="512"/>
      <c r="B17" s="509"/>
      <c r="C17" s="509"/>
      <c r="D17" s="509"/>
      <c r="E17" s="522"/>
      <c r="F17" s="522"/>
      <c r="G17" s="522"/>
      <c r="H17" s="522"/>
    </row>
    <row r="18" spans="1:8" customFormat="1">
      <c r="A18" s="512"/>
      <c r="B18" s="509"/>
      <c r="C18" s="509"/>
      <c r="D18" s="509"/>
      <c r="E18" s="522"/>
      <c r="F18" s="522"/>
      <c r="G18" s="522"/>
      <c r="H18" s="522"/>
    </row>
    <row r="19" spans="1:8" customFormat="1">
      <c r="A19" s="512"/>
      <c r="B19" s="509"/>
      <c r="C19" s="509"/>
      <c r="D19" s="509"/>
      <c r="E19" s="522"/>
      <c r="F19" s="522"/>
      <c r="G19" s="522"/>
      <c r="H19" s="522"/>
    </row>
    <row r="20" spans="1:8" customFormat="1">
      <c r="A20" s="512"/>
      <c r="B20" s="509"/>
      <c r="C20" s="509"/>
      <c r="D20" s="509"/>
      <c r="E20" s="522"/>
      <c r="F20" s="522"/>
      <c r="G20" s="522"/>
      <c r="H20" s="522"/>
    </row>
    <row r="21" spans="1:8" customFormat="1">
      <c r="A21" s="512"/>
      <c r="B21" s="509"/>
      <c r="C21" s="509"/>
      <c r="D21" s="509"/>
      <c r="E21" s="522"/>
      <c r="F21" s="522"/>
      <c r="G21" s="522"/>
      <c r="H21" s="522"/>
    </row>
    <row r="22" spans="1:8" customFormat="1">
      <c r="A22" s="512"/>
      <c r="B22" s="509"/>
      <c r="C22" s="509"/>
      <c r="D22" s="509"/>
      <c r="E22" s="522"/>
      <c r="F22" s="522"/>
      <c r="G22" s="522"/>
      <c r="H22" s="522"/>
    </row>
    <row r="23" spans="1:8" customFormat="1">
      <c r="A23" s="512"/>
      <c r="B23" s="509"/>
      <c r="C23" s="509"/>
      <c r="D23" s="509"/>
      <c r="E23" s="522"/>
      <c r="F23" s="522"/>
      <c r="G23" s="522"/>
      <c r="H23" s="522"/>
    </row>
    <row r="24" spans="1:8" customFormat="1">
      <c r="A24" s="512"/>
      <c r="B24" s="509"/>
      <c r="C24" s="509"/>
      <c r="D24" s="509"/>
      <c r="E24" s="522"/>
      <c r="F24" s="522"/>
      <c r="G24" s="522"/>
      <c r="H24" s="522"/>
    </row>
    <row r="25" spans="1:8" customFormat="1">
      <c r="A25" s="512"/>
      <c r="B25" s="509"/>
      <c r="C25" s="509"/>
      <c r="D25" s="509"/>
      <c r="E25" s="522"/>
      <c r="F25" s="522"/>
      <c r="G25" s="522"/>
      <c r="H25" s="522"/>
    </row>
    <row r="26" spans="1:8" customFormat="1">
      <c r="A26" s="512"/>
      <c r="B26" s="509"/>
      <c r="C26" s="509"/>
      <c r="D26" s="509"/>
      <c r="E26" s="522"/>
      <c r="F26" s="522"/>
      <c r="G26" s="522"/>
      <c r="H26" s="522"/>
    </row>
    <row r="27" spans="1:8" customFormat="1">
      <c r="A27" s="512"/>
      <c r="B27" s="509"/>
      <c r="C27" s="509"/>
      <c r="D27" s="509"/>
      <c r="E27" s="522"/>
      <c r="F27" s="522"/>
      <c r="G27" s="522"/>
      <c r="H27" s="522"/>
    </row>
    <row r="28" spans="1:8" customFormat="1">
      <c r="A28" s="512"/>
      <c r="B28" s="509"/>
      <c r="C28" s="509"/>
      <c r="D28" s="509"/>
      <c r="E28" s="522"/>
      <c r="F28" s="522"/>
      <c r="G28" s="522"/>
      <c r="H28" s="522"/>
    </row>
    <row r="29" spans="1:8" customFormat="1">
      <c r="A29" s="512"/>
      <c r="B29" s="509"/>
      <c r="C29" s="509"/>
      <c r="D29" s="509"/>
      <c r="E29" s="522"/>
      <c r="F29" s="522"/>
      <c r="G29" s="522"/>
      <c r="H29" s="522"/>
    </row>
    <row r="30" spans="1:8" customFormat="1">
      <c r="A30" s="512"/>
      <c r="B30" s="509"/>
      <c r="C30" s="509"/>
      <c r="D30" s="509"/>
      <c r="E30" s="522"/>
      <c r="F30" s="522"/>
      <c r="G30" s="522"/>
      <c r="H30" s="522"/>
    </row>
    <row r="31" spans="1:8" customFormat="1">
      <c r="A31" s="512"/>
      <c r="B31" s="509"/>
      <c r="C31" s="509"/>
      <c r="D31" s="509"/>
      <c r="E31" s="522"/>
      <c r="F31" s="522"/>
      <c r="G31" s="522"/>
      <c r="H31" s="522"/>
    </row>
    <row r="32" spans="1:8" customFormat="1">
      <c r="A32" s="512"/>
      <c r="B32" s="509"/>
      <c r="C32" s="509"/>
      <c r="D32" s="509"/>
      <c r="E32" s="522"/>
      <c r="F32" s="522"/>
      <c r="G32" s="522"/>
      <c r="H32" s="522"/>
    </row>
    <row r="33" spans="1:8" customFormat="1">
      <c r="A33" s="512"/>
      <c r="B33" s="509"/>
      <c r="C33" s="509"/>
      <c r="D33" s="509"/>
      <c r="E33" s="522"/>
      <c r="F33" s="522"/>
      <c r="G33" s="522"/>
      <c r="H33" s="522"/>
    </row>
  </sheetData>
  <sheetProtection password="CF35" sheet="1" insertRows="0" selectLockedCells="1"/>
  <mergeCells count="3">
    <mergeCell ref="A2:H2"/>
    <mergeCell ref="A4:H4"/>
    <mergeCell ref="A3:H3"/>
  </mergeCells>
  <printOptions horizontalCentered="1" verticalCentered="1"/>
  <pageMargins left="0.59055118110236227" right="0.59055118110236227" top="0.78740157480314965" bottom="0.78740157480314965" header="0.39370078740157483" footer="0.39370078740157483"/>
  <pageSetup paperSize="9" scale="75" orientation="landscape" horizontalDpi="300" verticalDpi="300" r:id="rId1"/>
  <headerFooter alignWithMargins="0">
    <oddFooter>&amp;RКИС-Нарушения, чл. 51, стр. &amp;P от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ECCD6-9A4B-4767-A843-619772A9A3FB}">
  <sheetPr codeName="Sheet91">
    <tabColor rgb="FF0070C0"/>
    <pageSetUpPr fitToPage="1"/>
  </sheetPr>
  <dimension ref="A1:L246"/>
  <sheetViews>
    <sheetView zoomScale="85" zoomScaleNormal="85" workbookViewId="0">
      <selection activeCell="H16" sqref="H16"/>
    </sheetView>
  </sheetViews>
  <sheetFormatPr defaultColWidth="9.140625" defaultRowHeight="15.75"/>
  <cols>
    <col min="1" max="1" width="16.42578125" style="43" bestFit="1" customWidth="1"/>
    <col min="2" max="2" width="32.85546875" style="43" customWidth="1"/>
    <col min="3" max="3" width="10.5703125" style="43" customWidth="1"/>
    <col min="4" max="4" width="16.42578125" style="43" bestFit="1" customWidth="1"/>
    <col min="5" max="5" width="68.42578125" style="43" customWidth="1"/>
    <col min="6" max="6" width="9.140625" style="43"/>
    <col min="7" max="7" width="23.85546875" style="43" bestFit="1" customWidth="1"/>
    <col min="8" max="8" width="51.85546875" style="43" bestFit="1" customWidth="1"/>
    <col min="9" max="9" width="9.140625" style="43"/>
    <col min="10" max="10" width="11" style="43" bestFit="1" customWidth="1"/>
    <col min="11" max="16384" width="9.140625" style="43"/>
  </cols>
  <sheetData>
    <row r="1" spans="1:12" s="42" customFormat="1">
      <c r="A1" s="264" t="s">
        <v>1402</v>
      </c>
      <c r="B1" s="264"/>
      <c r="D1" s="273" t="s">
        <v>1407</v>
      </c>
      <c r="E1" s="273"/>
    </row>
    <row r="2" spans="1:12">
      <c r="A2" s="265" t="s">
        <v>262</v>
      </c>
      <c r="B2" s="265" t="s">
        <v>263</v>
      </c>
      <c r="D2" s="277" t="s">
        <v>264</v>
      </c>
      <c r="E2" s="277" t="s">
        <v>265</v>
      </c>
      <c r="G2" s="274" t="s">
        <v>1423</v>
      </c>
      <c r="H2" s="271"/>
      <c r="J2" s="264" t="s">
        <v>1408</v>
      </c>
      <c r="K2" s="265"/>
      <c r="L2" s="265"/>
    </row>
    <row r="3" spans="1:12">
      <c r="A3" s="265" t="s">
        <v>765</v>
      </c>
      <c r="B3" s="265" t="s">
        <v>763</v>
      </c>
      <c r="D3" s="278" t="s">
        <v>268</v>
      </c>
      <c r="E3" s="278" t="s">
        <v>269</v>
      </c>
      <c r="G3" s="271" t="s">
        <v>991</v>
      </c>
      <c r="H3" s="271" t="s">
        <v>992</v>
      </c>
      <c r="J3" s="265" t="s">
        <v>1316</v>
      </c>
      <c r="K3" s="265"/>
      <c r="L3" s="265"/>
    </row>
    <row r="4" spans="1:12">
      <c r="A4" s="265" t="s">
        <v>766</v>
      </c>
      <c r="B4" s="265" t="s">
        <v>764</v>
      </c>
      <c r="D4" s="278" t="s">
        <v>272</v>
      </c>
      <c r="E4" s="278" t="s">
        <v>273</v>
      </c>
      <c r="G4" s="271" t="s">
        <v>993</v>
      </c>
      <c r="H4" s="271" t="s">
        <v>994</v>
      </c>
      <c r="J4" s="265" t="s">
        <v>1315</v>
      </c>
      <c r="K4" s="265"/>
      <c r="L4" s="265"/>
    </row>
    <row r="5" spans="1:12">
      <c r="A5" s="266" t="s">
        <v>767</v>
      </c>
      <c r="B5" s="266" t="s">
        <v>768</v>
      </c>
      <c r="D5" s="278" t="s">
        <v>276</v>
      </c>
      <c r="E5" s="278" t="s">
        <v>277</v>
      </c>
      <c r="G5" s="271" t="s">
        <v>995</v>
      </c>
      <c r="H5" s="271" t="s">
        <v>996</v>
      </c>
    </row>
    <row r="6" spans="1:12">
      <c r="A6" s="265" t="s">
        <v>266</v>
      </c>
      <c r="B6" s="265" t="s">
        <v>267</v>
      </c>
      <c r="D6" s="278" t="s">
        <v>280</v>
      </c>
      <c r="E6" s="278" t="s">
        <v>281</v>
      </c>
      <c r="G6" s="271" t="s">
        <v>997</v>
      </c>
      <c r="H6" s="271" t="s">
        <v>998</v>
      </c>
    </row>
    <row r="7" spans="1:12">
      <c r="A7" s="265" t="s">
        <v>270</v>
      </c>
      <c r="B7" s="265" t="s">
        <v>271</v>
      </c>
      <c r="D7" s="278" t="s">
        <v>283</v>
      </c>
      <c r="E7" s="278" t="s">
        <v>284</v>
      </c>
      <c r="G7" s="271" t="s">
        <v>999</v>
      </c>
      <c r="H7" s="271" t="s">
        <v>1000</v>
      </c>
    </row>
    <row r="8" spans="1:12">
      <c r="A8" s="265" t="s">
        <v>274</v>
      </c>
      <c r="B8" s="265" t="s">
        <v>275</v>
      </c>
      <c r="D8" s="278" t="s">
        <v>285</v>
      </c>
      <c r="E8" s="278" t="s">
        <v>286</v>
      </c>
      <c r="G8" s="271" t="s">
        <v>1001</v>
      </c>
      <c r="H8" s="271" t="s">
        <v>1002</v>
      </c>
    </row>
    <row r="9" spans="1:12">
      <c r="A9" s="265" t="s">
        <v>278</v>
      </c>
      <c r="B9" s="265" t="s">
        <v>279</v>
      </c>
      <c r="D9" s="278" t="s">
        <v>287</v>
      </c>
      <c r="E9" s="278" t="s">
        <v>288</v>
      </c>
      <c r="G9" s="271" t="s">
        <v>1003</v>
      </c>
      <c r="H9" s="271" t="s">
        <v>1004</v>
      </c>
    </row>
    <row r="10" spans="1:12">
      <c r="A10" s="265" t="s">
        <v>769</v>
      </c>
      <c r="B10" s="265" t="s">
        <v>770</v>
      </c>
      <c r="D10" s="278" t="s">
        <v>289</v>
      </c>
      <c r="E10" s="278" t="s">
        <v>290</v>
      </c>
      <c r="G10" s="271" t="s">
        <v>1005</v>
      </c>
      <c r="H10" s="271" t="s">
        <v>1006</v>
      </c>
    </row>
    <row r="11" spans="1:12">
      <c r="A11" s="265" t="s">
        <v>282</v>
      </c>
      <c r="B11" s="265" t="s">
        <v>282</v>
      </c>
      <c r="D11" s="278" t="s">
        <v>291</v>
      </c>
      <c r="E11" s="278" t="s">
        <v>292</v>
      </c>
      <c r="G11" s="271" t="s">
        <v>1007</v>
      </c>
      <c r="H11" s="271" t="s">
        <v>1008</v>
      </c>
    </row>
    <row r="12" spans="1:12">
      <c r="D12" s="278" t="s">
        <v>293</v>
      </c>
      <c r="E12" s="278" t="s">
        <v>294</v>
      </c>
      <c r="G12" s="271" t="s">
        <v>1009</v>
      </c>
      <c r="H12" s="271" t="s">
        <v>1010</v>
      </c>
    </row>
    <row r="13" spans="1:12">
      <c r="D13" s="278" t="s">
        <v>295</v>
      </c>
      <c r="E13" s="278" t="s">
        <v>296</v>
      </c>
      <c r="G13" s="271" t="s">
        <v>1011</v>
      </c>
      <c r="H13" s="271" t="s">
        <v>1012</v>
      </c>
    </row>
    <row r="14" spans="1:12">
      <c r="D14" s="278" t="s">
        <v>297</v>
      </c>
      <c r="E14" s="278" t="s">
        <v>298</v>
      </c>
      <c r="G14" s="271" t="s">
        <v>1013</v>
      </c>
      <c r="H14" s="271" t="s">
        <v>1014</v>
      </c>
    </row>
    <row r="15" spans="1:12">
      <c r="D15" s="278" t="s">
        <v>299</v>
      </c>
      <c r="E15" s="278" t="s">
        <v>300</v>
      </c>
      <c r="G15" s="271" t="s">
        <v>1015</v>
      </c>
      <c r="H15" s="271" t="s">
        <v>1016</v>
      </c>
    </row>
    <row r="16" spans="1:12">
      <c r="A16" s="267" t="s">
        <v>1403</v>
      </c>
      <c r="B16" s="250"/>
      <c r="D16" s="278" t="s">
        <v>301</v>
      </c>
      <c r="E16" s="278" t="s">
        <v>302</v>
      </c>
      <c r="G16" s="271" t="s">
        <v>1017</v>
      </c>
      <c r="H16" s="271" t="s">
        <v>1018</v>
      </c>
    </row>
    <row r="17" spans="1:8">
      <c r="A17" s="250" t="s">
        <v>762</v>
      </c>
      <c r="B17" s="250" t="s">
        <v>778</v>
      </c>
      <c r="D17" s="278" t="s">
        <v>303</v>
      </c>
      <c r="E17" s="278" t="s">
        <v>304</v>
      </c>
      <c r="G17" s="271" t="s">
        <v>1019</v>
      </c>
      <c r="H17" s="271" t="s">
        <v>1020</v>
      </c>
    </row>
    <row r="18" spans="1:8">
      <c r="A18" s="250" t="s">
        <v>761</v>
      </c>
      <c r="B18" s="250" t="s">
        <v>777</v>
      </c>
      <c r="D18" s="278" t="s">
        <v>305</v>
      </c>
      <c r="E18" s="278" t="s">
        <v>306</v>
      </c>
      <c r="G18" s="271" t="s">
        <v>1021</v>
      </c>
      <c r="H18" s="271" t="s">
        <v>1022</v>
      </c>
    </row>
    <row r="19" spans="1:8">
      <c r="D19" s="278" t="s">
        <v>307</v>
      </c>
      <c r="E19" s="278" t="s">
        <v>308</v>
      </c>
      <c r="G19" s="271" t="s">
        <v>1023</v>
      </c>
      <c r="H19" s="271" t="s">
        <v>1024</v>
      </c>
    </row>
    <row r="20" spans="1:8">
      <c r="D20" s="278" t="s">
        <v>309</v>
      </c>
      <c r="E20" s="278" t="s">
        <v>310</v>
      </c>
      <c r="G20" s="271" t="s">
        <v>1025</v>
      </c>
      <c r="H20" s="271" t="s">
        <v>1026</v>
      </c>
    </row>
    <row r="21" spans="1:8">
      <c r="A21" s="244"/>
      <c r="D21" s="278" t="s">
        <v>311</v>
      </c>
      <c r="E21" s="278" t="s">
        <v>312</v>
      </c>
      <c r="G21" s="271" t="s">
        <v>1027</v>
      </c>
      <c r="H21" s="271" t="s">
        <v>1028</v>
      </c>
    </row>
    <row r="22" spans="1:8">
      <c r="A22" s="270" t="s">
        <v>1404</v>
      </c>
      <c r="B22" s="271"/>
      <c r="D22" s="278" t="s">
        <v>313</v>
      </c>
      <c r="E22" s="278" t="s">
        <v>314</v>
      </c>
      <c r="G22" s="271" t="s">
        <v>1029</v>
      </c>
      <c r="H22" s="271" t="s">
        <v>1030</v>
      </c>
    </row>
    <row r="23" spans="1:8">
      <c r="A23" s="271" t="s">
        <v>773</v>
      </c>
      <c r="B23" s="271"/>
      <c r="D23" s="278" t="s">
        <v>315</v>
      </c>
      <c r="E23" s="278" t="s">
        <v>316</v>
      </c>
      <c r="G23" s="271" t="s">
        <v>1031</v>
      </c>
      <c r="H23" s="271" t="s">
        <v>1032</v>
      </c>
    </row>
    <row r="24" spans="1:8">
      <c r="A24" s="271" t="s">
        <v>774</v>
      </c>
      <c r="B24" s="271"/>
      <c r="D24" s="278" t="s">
        <v>317</v>
      </c>
      <c r="E24" s="278" t="s">
        <v>318</v>
      </c>
      <c r="G24" s="271" t="s">
        <v>1033</v>
      </c>
      <c r="H24" s="271" t="s">
        <v>1034</v>
      </c>
    </row>
    <row r="25" spans="1:8">
      <c r="D25" s="278" t="s">
        <v>319</v>
      </c>
      <c r="E25" s="278" t="s">
        <v>320</v>
      </c>
      <c r="G25" s="271" t="s">
        <v>1035</v>
      </c>
      <c r="H25" s="271" t="s">
        <v>1036</v>
      </c>
    </row>
    <row r="26" spans="1:8">
      <c r="D26" s="278" t="s">
        <v>321</v>
      </c>
      <c r="E26" s="278" t="s">
        <v>322</v>
      </c>
      <c r="G26" s="271" t="s">
        <v>1037</v>
      </c>
      <c r="H26" s="271" t="s">
        <v>1038</v>
      </c>
    </row>
    <row r="27" spans="1:8">
      <c r="A27" s="275" t="s">
        <v>1405</v>
      </c>
      <c r="B27" s="275"/>
      <c r="D27" s="278" t="s">
        <v>323</v>
      </c>
      <c r="E27" s="278" t="s">
        <v>324</v>
      </c>
      <c r="G27" s="271" t="s">
        <v>1039</v>
      </c>
      <c r="H27" s="271" t="s">
        <v>1040</v>
      </c>
    </row>
    <row r="28" spans="1:8">
      <c r="A28" s="269" t="s">
        <v>262</v>
      </c>
      <c r="B28" s="269" t="s">
        <v>263</v>
      </c>
      <c r="D28" s="278" t="s">
        <v>325</v>
      </c>
      <c r="E28" s="278" t="s">
        <v>326</v>
      </c>
      <c r="G28" s="271" t="s">
        <v>1041</v>
      </c>
      <c r="H28" s="271" t="s">
        <v>1042</v>
      </c>
    </row>
    <row r="29" spans="1:8">
      <c r="A29" s="269" t="s">
        <v>765</v>
      </c>
      <c r="B29" s="269" t="s">
        <v>763</v>
      </c>
      <c r="D29" s="278" t="s">
        <v>327</v>
      </c>
      <c r="E29" s="278" t="s">
        <v>328</v>
      </c>
      <c r="G29" s="271" t="s">
        <v>1043</v>
      </c>
      <c r="H29" s="271" t="s">
        <v>1044</v>
      </c>
    </row>
    <row r="30" spans="1:8">
      <c r="A30" s="276" t="s">
        <v>767</v>
      </c>
      <c r="B30" s="276" t="s">
        <v>768</v>
      </c>
      <c r="D30" s="278" t="s">
        <v>329</v>
      </c>
      <c r="E30" s="278" t="s">
        <v>330</v>
      </c>
      <c r="G30" s="271" t="s">
        <v>1045</v>
      </c>
      <c r="H30" s="271" t="s">
        <v>1046</v>
      </c>
    </row>
    <row r="31" spans="1:8">
      <c r="A31" s="269" t="s">
        <v>266</v>
      </c>
      <c r="B31" s="269" t="s">
        <v>267</v>
      </c>
      <c r="D31" s="278" t="s">
        <v>331</v>
      </c>
      <c r="E31" s="278" t="s">
        <v>332</v>
      </c>
      <c r="G31" s="271" t="s">
        <v>1047</v>
      </c>
      <c r="H31" s="271" t="s">
        <v>1048</v>
      </c>
    </row>
    <row r="32" spans="1:8">
      <c r="A32" s="269" t="s">
        <v>270</v>
      </c>
      <c r="B32" s="269" t="s">
        <v>271</v>
      </c>
      <c r="D32" s="278" t="s">
        <v>163</v>
      </c>
      <c r="E32" s="278" t="s">
        <v>333</v>
      </c>
      <c r="G32" s="271" t="s">
        <v>1049</v>
      </c>
      <c r="H32" s="271" t="s">
        <v>1050</v>
      </c>
    </row>
    <row r="33" spans="1:8">
      <c r="A33" s="269" t="s">
        <v>274</v>
      </c>
      <c r="B33" s="269" t="s">
        <v>275</v>
      </c>
      <c r="D33" s="278" t="s">
        <v>334</v>
      </c>
      <c r="E33" s="278" t="s">
        <v>335</v>
      </c>
      <c r="G33" s="271" t="s">
        <v>1051</v>
      </c>
      <c r="H33" s="271" t="s">
        <v>1052</v>
      </c>
    </row>
    <row r="34" spans="1:8">
      <c r="A34" s="269" t="s">
        <v>282</v>
      </c>
      <c r="B34" s="269" t="s">
        <v>282</v>
      </c>
      <c r="D34" s="278" t="s">
        <v>336</v>
      </c>
      <c r="E34" s="278" t="s">
        <v>337</v>
      </c>
      <c r="G34" s="271" t="s">
        <v>1053</v>
      </c>
      <c r="H34" s="271" t="s">
        <v>1054</v>
      </c>
    </row>
    <row r="35" spans="1:8">
      <c r="D35" s="278" t="s">
        <v>338</v>
      </c>
      <c r="E35" s="278" t="s">
        <v>339</v>
      </c>
      <c r="G35" s="271" t="s">
        <v>1055</v>
      </c>
      <c r="H35" s="271" t="s">
        <v>1056</v>
      </c>
    </row>
    <row r="36" spans="1:8">
      <c r="D36" s="278" t="s">
        <v>340</v>
      </c>
      <c r="E36" s="278" t="s">
        <v>341</v>
      </c>
      <c r="G36" s="271" t="s">
        <v>1057</v>
      </c>
      <c r="H36" s="271" t="s">
        <v>1058</v>
      </c>
    </row>
    <row r="37" spans="1:8">
      <c r="A37" s="272" t="s">
        <v>1406</v>
      </c>
      <c r="B37" s="268"/>
      <c r="D37" s="278" t="s">
        <v>342</v>
      </c>
      <c r="E37" s="278" t="s">
        <v>343</v>
      </c>
      <c r="G37" s="271" t="s">
        <v>1059</v>
      </c>
      <c r="H37" s="271" t="s">
        <v>1060</v>
      </c>
    </row>
    <row r="38" spans="1:8">
      <c r="A38" s="268" t="s">
        <v>1333</v>
      </c>
      <c r="B38" s="268" t="s">
        <v>1339</v>
      </c>
      <c r="D38" s="278" t="s">
        <v>344</v>
      </c>
      <c r="E38" s="278" t="s">
        <v>345</v>
      </c>
      <c r="G38" s="271" t="s">
        <v>1061</v>
      </c>
      <c r="H38" s="271" t="s">
        <v>1062</v>
      </c>
    </row>
    <row r="39" spans="1:8">
      <c r="A39" s="268" t="s">
        <v>1334</v>
      </c>
      <c r="B39" s="268" t="s">
        <v>1340</v>
      </c>
      <c r="D39" s="278" t="s">
        <v>346</v>
      </c>
      <c r="E39" s="278" t="s">
        <v>347</v>
      </c>
      <c r="G39" s="271" t="s">
        <v>1063</v>
      </c>
      <c r="H39" s="271" t="s">
        <v>1064</v>
      </c>
    </row>
    <row r="40" spans="1:8">
      <c r="A40" s="268" t="s">
        <v>1335</v>
      </c>
      <c r="B40" s="268" t="s">
        <v>275</v>
      </c>
      <c r="D40" s="278" t="s">
        <v>348</v>
      </c>
      <c r="E40" s="278" t="s">
        <v>349</v>
      </c>
      <c r="G40" s="271" t="s">
        <v>1065</v>
      </c>
      <c r="H40" s="271" t="s">
        <v>1066</v>
      </c>
    </row>
    <row r="41" spans="1:8">
      <c r="A41" s="268" t="s">
        <v>266</v>
      </c>
      <c r="B41" s="268" t="s">
        <v>267</v>
      </c>
      <c r="D41" s="278" t="s">
        <v>350</v>
      </c>
      <c r="E41" s="278" t="s">
        <v>351</v>
      </c>
      <c r="G41" s="271" t="s">
        <v>1067</v>
      </c>
      <c r="H41" s="271" t="s">
        <v>1068</v>
      </c>
    </row>
    <row r="42" spans="1:8">
      <c r="D42" s="278" t="s">
        <v>352</v>
      </c>
      <c r="E42" s="278" t="s">
        <v>353</v>
      </c>
      <c r="G42" s="271" t="s">
        <v>1069</v>
      </c>
      <c r="H42" s="271" t="s">
        <v>1070</v>
      </c>
    </row>
    <row r="43" spans="1:8">
      <c r="D43" s="278" t="s">
        <v>354</v>
      </c>
      <c r="E43" s="278" t="s">
        <v>355</v>
      </c>
      <c r="G43" s="271" t="s">
        <v>1071</v>
      </c>
      <c r="H43" s="271" t="s">
        <v>1072</v>
      </c>
    </row>
    <row r="44" spans="1:8">
      <c r="D44" s="278" t="s">
        <v>356</v>
      </c>
      <c r="E44" s="278" t="s">
        <v>357</v>
      </c>
      <c r="G44" s="271" t="s">
        <v>1073</v>
      </c>
      <c r="H44" s="271" t="s">
        <v>1074</v>
      </c>
    </row>
    <row r="45" spans="1:8">
      <c r="D45" s="278" t="s">
        <v>358</v>
      </c>
      <c r="E45" s="278" t="s">
        <v>359</v>
      </c>
      <c r="G45" s="271" t="s">
        <v>1075</v>
      </c>
      <c r="H45" s="271" t="s">
        <v>1076</v>
      </c>
    </row>
    <row r="46" spans="1:8">
      <c r="D46" s="278" t="s">
        <v>360</v>
      </c>
      <c r="E46" s="278" t="s">
        <v>361</v>
      </c>
      <c r="G46" s="271" t="s">
        <v>1077</v>
      </c>
      <c r="H46" s="271" t="s">
        <v>1078</v>
      </c>
    </row>
    <row r="47" spans="1:8">
      <c r="D47" s="278" t="s">
        <v>362</v>
      </c>
      <c r="E47" s="278" t="s">
        <v>363</v>
      </c>
      <c r="G47" s="271" t="s">
        <v>1079</v>
      </c>
      <c r="H47" s="271" t="s">
        <v>1080</v>
      </c>
    </row>
    <row r="48" spans="1:8">
      <c r="D48" s="278" t="s">
        <v>364</v>
      </c>
      <c r="E48" s="278" t="s">
        <v>365</v>
      </c>
      <c r="G48" s="271" t="s">
        <v>1081</v>
      </c>
      <c r="H48" s="271" t="s">
        <v>1082</v>
      </c>
    </row>
    <row r="49" spans="4:8">
      <c r="D49" s="278" t="s">
        <v>366</v>
      </c>
      <c r="E49" s="278" t="s">
        <v>367</v>
      </c>
      <c r="G49" s="271" t="s">
        <v>1083</v>
      </c>
      <c r="H49" s="271" t="s">
        <v>1084</v>
      </c>
    </row>
    <row r="50" spans="4:8">
      <c r="D50" s="278" t="s">
        <v>368</v>
      </c>
      <c r="E50" s="278" t="s">
        <v>369</v>
      </c>
      <c r="G50" s="271" t="s">
        <v>1085</v>
      </c>
      <c r="H50" s="271" t="s">
        <v>1086</v>
      </c>
    </row>
    <row r="51" spans="4:8">
      <c r="D51" s="278" t="s">
        <v>370</v>
      </c>
      <c r="E51" s="278" t="s">
        <v>371</v>
      </c>
      <c r="G51" s="271" t="s">
        <v>1087</v>
      </c>
      <c r="H51" s="271" t="s">
        <v>1088</v>
      </c>
    </row>
    <row r="52" spans="4:8">
      <c r="D52" s="278" t="s">
        <v>372</v>
      </c>
      <c r="E52" s="278" t="s">
        <v>373</v>
      </c>
      <c r="G52" s="271" t="s">
        <v>1089</v>
      </c>
      <c r="H52" s="271" t="s">
        <v>1090</v>
      </c>
    </row>
    <row r="53" spans="4:8">
      <c r="D53" s="278" t="s">
        <v>374</v>
      </c>
      <c r="E53" s="278" t="s">
        <v>375</v>
      </c>
      <c r="G53" s="271" t="s">
        <v>1091</v>
      </c>
      <c r="H53" s="271" t="s">
        <v>1092</v>
      </c>
    </row>
    <row r="54" spans="4:8">
      <c r="D54" s="278" t="s">
        <v>376</v>
      </c>
      <c r="E54" s="278" t="s">
        <v>377</v>
      </c>
      <c r="G54" s="271" t="s">
        <v>1093</v>
      </c>
      <c r="H54" s="271" t="s">
        <v>1094</v>
      </c>
    </row>
    <row r="55" spans="4:8">
      <c r="D55" s="278" t="s">
        <v>378</v>
      </c>
      <c r="E55" s="278" t="s">
        <v>379</v>
      </c>
      <c r="G55" s="271" t="s">
        <v>1095</v>
      </c>
      <c r="H55" s="271" t="s">
        <v>1096</v>
      </c>
    </row>
    <row r="56" spans="4:8">
      <c r="D56" s="278" t="s">
        <v>380</v>
      </c>
      <c r="E56" s="278" t="s">
        <v>381</v>
      </c>
      <c r="G56" s="271" t="s">
        <v>1097</v>
      </c>
      <c r="H56" s="271" t="s">
        <v>1098</v>
      </c>
    </row>
    <row r="57" spans="4:8">
      <c r="D57" s="278" t="s">
        <v>382</v>
      </c>
      <c r="E57" s="278" t="s">
        <v>383</v>
      </c>
      <c r="G57" s="271" t="s">
        <v>1099</v>
      </c>
      <c r="H57" s="271" t="s">
        <v>1100</v>
      </c>
    </row>
    <row r="58" spans="4:8">
      <c r="D58" s="278" t="s">
        <v>384</v>
      </c>
      <c r="E58" s="278" t="s">
        <v>385</v>
      </c>
      <c r="G58" s="271" t="s">
        <v>1101</v>
      </c>
      <c r="H58" s="271" t="s">
        <v>1102</v>
      </c>
    </row>
    <row r="59" spans="4:8">
      <c r="D59" s="278" t="s">
        <v>386</v>
      </c>
      <c r="E59" s="278" t="s">
        <v>387</v>
      </c>
      <c r="G59" s="271" t="s">
        <v>1103</v>
      </c>
      <c r="H59" s="271" t="s">
        <v>1104</v>
      </c>
    </row>
    <row r="60" spans="4:8">
      <c r="D60" s="278" t="s">
        <v>388</v>
      </c>
      <c r="E60" s="278" t="s">
        <v>389</v>
      </c>
      <c r="G60" s="271" t="s">
        <v>1105</v>
      </c>
      <c r="H60" s="271" t="s">
        <v>1106</v>
      </c>
    </row>
    <row r="61" spans="4:8">
      <c r="D61" s="278" t="s">
        <v>390</v>
      </c>
      <c r="E61" s="278" t="s">
        <v>391</v>
      </c>
      <c r="G61" s="271" t="s">
        <v>1107</v>
      </c>
      <c r="H61" s="271" t="s">
        <v>1108</v>
      </c>
    </row>
    <row r="62" spans="4:8">
      <c r="D62" s="278" t="s">
        <v>392</v>
      </c>
      <c r="E62" s="278" t="s">
        <v>393</v>
      </c>
      <c r="G62" s="271" t="s">
        <v>1109</v>
      </c>
      <c r="H62" s="271" t="s">
        <v>1110</v>
      </c>
    </row>
    <row r="63" spans="4:8">
      <c r="D63" s="278" t="s">
        <v>394</v>
      </c>
      <c r="E63" s="278" t="s">
        <v>395</v>
      </c>
      <c r="G63" s="271" t="s">
        <v>1111</v>
      </c>
      <c r="H63" s="271" t="s">
        <v>1112</v>
      </c>
    </row>
    <row r="64" spans="4:8">
      <c r="D64" s="278" t="s">
        <v>396</v>
      </c>
      <c r="E64" s="278" t="s">
        <v>397</v>
      </c>
      <c r="G64" s="271" t="s">
        <v>1113</v>
      </c>
      <c r="H64" s="271" t="s">
        <v>1114</v>
      </c>
    </row>
    <row r="65" spans="4:8">
      <c r="D65" s="278" t="s">
        <v>398</v>
      </c>
      <c r="E65" s="278" t="s">
        <v>399</v>
      </c>
      <c r="G65" s="271" t="s">
        <v>1115</v>
      </c>
      <c r="H65" s="271" t="s">
        <v>1116</v>
      </c>
    </row>
    <row r="66" spans="4:8">
      <c r="D66" s="278" t="s">
        <v>400</v>
      </c>
      <c r="E66" s="278" t="s">
        <v>401</v>
      </c>
      <c r="G66" s="271" t="s">
        <v>1117</v>
      </c>
      <c r="H66" s="271" t="s">
        <v>1118</v>
      </c>
    </row>
    <row r="67" spans="4:8">
      <c r="D67" s="278" t="s">
        <v>402</v>
      </c>
      <c r="E67" s="278" t="s">
        <v>403</v>
      </c>
      <c r="G67" s="271" t="s">
        <v>1119</v>
      </c>
      <c r="H67" s="271" t="s">
        <v>1120</v>
      </c>
    </row>
    <row r="68" spans="4:8">
      <c r="D68" s="278" t="s">
        <v>404</v>
      </c>
      <c r="E68" s="278" t="s">
        <v>405</v>
      </c>
      <c r="G68" s="271" t="s">
        <v>1121</v>
      </c>
      <c r="H68" s="271" t="s">
        <v>1122</v>
      </c>
    </row>
    <row r="69" spans="4:8">
      <c r="D69" s="278" t="s">
        <v>406</v>
      </c>
      <c r="E69" s="278" t="s">
        <v>407</v>
      </c>
      <c r="G69" s="271" t="s">
        <v>1123</v>
      </c>
      <c r="H69" s="271" t="s">
        <v>1124</v>
      </c>
    </row>
    <row r="70" spans="4:8">
      <c r="D70" s="278" t="s">
        <v>408</v>
      </c>
      <c r="E70" s="278" t="s">
        <v>409</v>
      </c>
      <c r="G70" s="271" t="s">
        <v>1125</v>
      </c>
      <c r="H70" s="271" t="s">
        <v>1126</v>
      </c>
    </row>
    <row r="71" spans="4:8">
      <c r="D71" s="278" t="s">
        <v>410</v>
      </c>
      <c r="E71" s="278" t="s">
        <v>411</v>
      </c>
      <c r="G71" s="271" t="s">
        <v>1127</v>
      </c>
      <c r="H71" s="271" t="s">
        <v>1128</v>
      </c>
    </row>
    <row r="72" spans="4:8">
      <c r="D72" s="278" t="s">
        <v>412</v>
      </c>
      <c r="E72" s="278" t="s">
        <v>413</v>
      </c>
      <c r="G72" s="271" t="s">
        <v>1129</v>
      </c>
      <c r="H72" s="271" t="s">
        <v>1130</v>
      </c>
    </row>
    <row r="73" spans="4:8">
      <c r="D73" s="278" t="s">
        <v>414</v>
      </c>
      <c r="E73" s="278" t="s">
        <v>415</v>
      </c>
      <c r="G73" s="271" t="s">
        <v>1131</v>
      </c>
      <c r="H73" s="271" t="s">
        <v>1132</v>
      </c>
    </row>
    <row r="74" spans="4:8">
      <c r="D74" s="278" t="s">
        <v>416</v>
      </c>
      <c r="E74" s="278" t="s">
        <v>417</v>
      </c>
      <c r="G74" s="271" t="s">
        <v>1133</v>
      </c>
      <c r="H74" s="271" t="s">
        <v>1134</v>
      </c>
    </row>
    <row r="75" spans="4:8">
      <c r="D75" s="278" t="s">
        <v>418</v>
      </c>
      <c r="E75" s="278" t="s">
        <v>419</v>
      </c>
      <c r="G75" s="271" t="s">
        <v>1135</v>
      </c>
      <c r="H75" s="271" t="s">
        <v>1136</v>
      </c>
    </row>
    <row r="76" spans="4:8">
      <c r="D76" s="278" t="s">
        <v>420</v>
      </c>
      <c r="E76" s="278" t="s">
        <v>421</v>
      </c>
      <c r="G76" s="271" t="s">
        <v>1137</v>
      </c>
      <c r="H76" s="271" t="s">
        <v>1138</v>
      </c>
    </row>
    <row r="77" spans="4:8">
      <c r="D77" s="278" t="s">
        <v>422</v>
      </c>
      <c r="E77" s="278" t="s">
        <v>423</v>
      </c>
      <c r="G77" s="271" t="s">
        <v>1139</v>
      </c>
      <c r="H77" s="271" t="s">
        <v>1140</v>
      </c>
    </row>
    <row r="78" spans="4:8">
      <c r="D78" s="278" t="s">
        <v>424</v>
      </c>
      <c r="E78" s="278" t="s">
        <v>425</v>
      </c>
      <c r="G78" s="271" t="s">
        <v>1141</v>
      </c>
      <c r="H78" s="271" t="s">
        <v>1142</v>
      </c>
    </row>
    <row r="79" spans="4:8">
      <c r="D79" s="278" t="s">
        <v>426</v>
      </c>
      <c r="E79" s="278" t="s">
        <v>427</v>
      </c>
      <c r="G79" s="271" t="s">
        <v>1143</v>
      </c>
      <c r="H79" s="271" t="s">
        <v>1144</v>
      </c>
    </row>
    <row r="80" spans="4:8">
      <c r="D80" s="278" t="s">
        <v>428</v>
      </c>
      <c r="E80" s="278" t="s">
        <v>429</v>
      </c>
      <c r="G80" s="271" t="s">
        <v>1145</v>
      </c>
      <c r="H80" s="271" t="s">
        <v>1146</v>
      </c>
    </row>
    <row r="81" spans="4:8">
      <c r="D81" s="277" t="s">
        <v>430</v>
      </c>
      <c r="E81" s="278" t="s">
        <v>431</v>
      </c>
      <c r="G81" s="271" t="s">
        <v>1147</v>
      </c>
      <c r="H81" s="271" t="s">
        <v>1148</v>
      </c>
    </row>
    <row r="82" spans="4:8">
      <c r="D82" s="278" t="s">
        <v>432</v>
      </c>
      <c r="E82" s="278" t="s">
        <v>433</v>
      </c>
      <c r="G82" s="271" t="s">
        <v>1149</v>
      </c>
      <c r="H82" s="271" t="s">
        <v>1150</v>
      </c>
    </row>
    <row r="83" spans="4:8">
      <c r="D83" s="278" t="s">
        <v>434</v>
      </c>
      <c r="E83" s="278" t="s">
        <v>435</v>
      </c>
      <c r="G83" s="271" t="s">
        <v>1151</v>
      </c>
      <c r="H83" s="271" t="s">
        <v>1152</v>
      </c>
    </row>
    <row r="84" spans="4:8">
      <c r="D84" s="278" t="s">
        <v>436</v>
      </c>
      <c r="E84" s="278" t="s">
        <v>437</v>
      </c>
      <c r="G84" s="271" t="s">
        <v>1153</v>
      </c>
      <c r="H84" s="271" t="s">
        <v>1154</v>
      </c>
    </row>
    <row r="85" spans="4:8">
      <c r="D85" s="278" t="s">
        <v>438</v>
      </c>
      <c r="E85" s="278" t="s">
        <v>439</v>
      </c>
      <c r="G85" s="271" t="s">
        <v>1155</v>
      </c>
      <c r="H85" s="271" t="s">
        <v>1156</v>
      </c>
    </row>
    <row r="86" spans="4:8">
      <c r="D86" s="278" t="s">
        <v>440</v>
      </c>
      <c r="E86" s="278" t="s">
        <v>441</v>
      </c>
      <c r="G86" s="271" t="s">
        <v>1157</v>
      </c>
      <c r="H86" s="271" t="s">
        <v>1158</v>
      </c>
    </row>
    <row r="87" spans="4:8">
      <c r="D87" s="278" t="s">
        <v>442</v>
      </c>
      <c r="E87" s="278" t="s">
        <v>443</v>
      </c>
      <c r="G87" s="271" t="s">
        <v>1159</v>
      </c>
      <c r="H87" s="271" t="s">
        <v>1160</v>
      </c>
    </row>
    <row r="88" spans="4:8">
      <c r="D88" s="278" t="s">
        <v>444</v>
      </c>
      <c r="E88" s="278" t="s">
        <v>445</v>
      </c>
      <c r="G88" s="271" t="s">
        <v>1161</v>
      </c>
      <c r="H88" s="271" t="s">
        <v>1162</v>
      </c>
    </row>
    <row r="89" spans="4:8">
      <c r="D89" s="278" t="s">
        <v>446</v>
      </c>
      <c r="E89" s="278" t="s">
        <v>447</v>
      </c>
      <c r="G89" s="271" t="s">
        <v>1163</v>
      </c>
      <c r="H89" s="271" t="s">
        <v>1164</v>
      </c>
    </row>
    <row r="90" spans="4:8">
      <c r="D90" s="277" t="s">
        <v>448</v>
      </c>
      <c r="E90" s="278" t="s">
        <v>449</v>
      </c>
      <c r="G90" s="271" t="s">
        <v>1165</v>
      </c>
      <c r="H90" s="271" t="s">
        <v>1166</v>
      </c>
    </row>
    <row r="91" spans="4:8">
      <c r="D91" s="278" t="s">
        <v>450</v>
      </c>
      <c r="E91" s="278" t="s">
        <v>451</v>
      </c>
      <c r="G91" s="271" t="s">
        <v>1167</v>
      </c>
      <c r="H91" s="271" t="s">
        <v>1168</v>
      </c>
    </row>
    <row r="92" spans="4:8">
      <c r="D92" s="278" t="s">
        <v>452</v>
      </c>
      <c r="E92" s="278" t="s">
        <v>453</v>
      </c>
      <c r="G92" s="271" t="s">
        <v>1169</v>
      </c>
      <c r="H92" s="271" t="s">
        <v>1170</v>
      </c>
    </row>
    <row r="93" spans="4:8">
      <c r="D93" s="278" t="s">
        <v>454</v>
      </c>
      <c r="E93" s="278" t="s">
        <v>455</v>
      </c>
      <c r="G93" s="271" t="s">
        <v>1171</v>
      </c>
      <c r="H93" s="271" t="s">
        <v>1172</v>
      </c>
    </row>
    <row r="94" spans="4:8">
      <c r="D94" s="278" t="s">
        <v>456</v>
      </c>
      <c r="E94" s="278" t="s">
        <v>457</v>
      </c>
      <c r="G94" s="271" t="s">
        <v>1173</v>
      </c>
      <c r="H94" s="271" t="s">
        <v>1174</v>
      </c>
    </row>
    <row r="95" spans="4:8">
      <c r="D95" s="278" t="s">
        <v>458</v>
      </c>
      <c r="E95" s="278" t="s">
        <v>459</v>
      </c>
      <c r="G95" s="271" t="s">
        <v>1175</v>
      </c>
      <c r="H95" s="271" t="s">
        <v>1176</v>
      </c>
    </row>
    <row r="96" spans="4:8">
      <c r="D96" s="278" t="s">
        <v>460</v>
      </c>
      <c r="E96" s="278" t="s">
        <v>461</v>
      </c>
      <c r="G96" s="271" t="s">
        <v>1177</v>
      </c>
      <c r="H96" s="271" t="s">
        <v>1178</v>
      </c>
    </row>
    <row r="97" spans="4:8">
      <c r="D97" s="278" t="s">
        <v>462</v>
      </c>
      <c r="E97" s="278" t="s">
        <v>463</v>
      </c>
      <c r="G97" s="271" t="s">
        <v>1179</v>
      </c>
      <c r="H97" s="271" t="s">
        <v>1180</v>
      </c>
    </row>
    <row r="98" spans="4:8">
      <c r="D98" s="278" t="s">
        <v>464</v>
      </c>
      <c r="E98" s="278" t="s">
        <v>465</v>
      </c>
      <c r="G98" s="271" t="s">
        <v>1181</v>
      </c>
      <c r="H98" s="271" t="s">
        <v>1182</v>
      </c>
    </row>
    <row r="99" spans="4:8">
      <c r="D99" s="278" t="s">
        <v>466</v>
      </c>
      <c r="E99" s="278" t="s">
        <v>467</v>
      </c>
      <c r="G99" s="271" t="s">
        <v>1183</v>
      </c>
      <c r="H99" s="271" t="s">
        <v>1184</v>
      </c>
    </row>
    <row r="100" spans="4:8">
      <c r="D100" s="278" t="s">
        <v>468</v>
      </c>
      <c r="E100" s="278" t="s">
        <v>469</v>
      </c>
      <c r="G100" s="271" t="s">
        <v>1185</v>
      </c>
      <c r="H100" s="271" t="s">
        <v>1186</v>
      </c>
    </row>
    <row r="101" spans="4:8">
      <c r="D101" s="278" t="s">
        <v>470</v>
      </c>
      <c r="E101" s="278" t="s">
        <v>471</v>
      </c>
      <c r="G101" s="271" t="s">
        <v>1187</v>
      </c>
      <c r="H101" s="271" t="s">
        <v>1188</v>
      </c>
    </row>
    <row r="102" spans="4:8">
      <c r="D102" s="278" t="s">
        <v>472</v>
      </c>
      <c r="E102" s="278" t="s">
        <v>473</v>
      </c>
      <c r="G102" s="271" t="s">
        <v>1189</v>
      </c>
      <c r="H102" s="271" t="s">
        <v>1190</v>
      </c>
    </row>
    <row r="103" spans="4:8">
      <c r="D103" s="278" t="s">
        <v>474</v>
      </c>
      <c r="E103" s="278" t="s">
        <v>475</v>
      </c>
      <c r="G103" s="271" t="s">
        <v>1191</v>
      </c>
      <c r="H103" s="271" t="s">
        <v>1192</v>
      </c>
    </row>
    <row r="104" spans="4:8">
      <c r="D104" s="277" t="s">
        <v>476</v>
      </c>
      <c r="E104" s="278" t="s">
        <v>477</v>
      </c>
      <c r="G104" s="271" t="s">
        <v>1193</v>
      </c>
      <c r="H104" s="271" t="s">
        <v>1194</v>
      </c>
    </row>
    <row r="105" spans="4:8">
      <c r="D105" s="278" t="s">
        <v>478</v>
      </c>
      <c r="E105" s="278" t="s">
        <v>479</v>
      </c>
      <c r="G105" s="271" t="s">
        <v>1195</v>
      </c>
      <c r="H105" s="271" t="s">
        <v>1196</v>
      </c>
    </row>
    <row r="106" spans="4:8">
      <c r="D106" s="278" t="s">
        <v>480</v>
      </c>
      <c r="E106" s="278" t="s">
        <v>481</v>
      </c>
      <c r="G106" s="271" t="s">
        <v>1197</v>
      </c>
      <c r="H106" s="271" t="s">
        <v>1198</v>
      </c>
    </row>
    <row r="107" spans="4:8">
      <c r="D107" s="278" t="s">
        <v>482</v>
      </c>
      <c r="E107" s="278" t="s">
        <v>483</v>
      </c>
      <c r="G107" s="271" t="s">
        <v>1199</v>
      </c>
      <c r="H107" s="271" t="s">
        <v>1200</v>
      </c>
    </row>
    <row r="108" spans="4:8">
      <c r="D108" s="278" t="s">
        <v>228</v>
      </c>
      <c r="E108" s="278" t="s">
        <v>484</v>
      </c>
      <c r="G108" s="271" t="s">
        <v>1201</v>
      </c>
      <c r="H108" s="271" t="s">
        <v>1202</v>
      </c>
    </row>
    <row r="109" spans="4:8">
      <c r="D109" s="278" t="s">
        <v>485</v>
      </c>
      <c r="E109" s="278" t="s">
        <v>486</v>
      </c>
      <c r="G109" s="271" t="s">
        <v>1203</v>
      </c>
      <c r="H109" s="271" t="s">
        <v>1204</v>
      </c>
    </row>
    <row r="110" spans="4:8">
      <c r="D110" s="278" t="s">
        <v>487</v>
      </c>
      <c r="E110" s="278" t="s">
        <v>488</v>
      </c>
      <c r="G110" s="271" t="s">
        <v>1205</v>
      </c>
      <c r="H110" s="271" t="s">
        <v>1206</v>
      </c>
    </row>
    <row r="111" spans="4:8">
      <c r="D111" s="277" t="s">
        <v>489</v>
      </c>
      <c r="E111" s="278" t="s">
        <v>490</v>
      </c>
      <c r="G111" s="271" t="s">
        <v>1207</v>
      </c>
      <c r="H111" s="271" t="s">
        <v>1208</v>
      </c>
    </row>
    <row r="112" spans="4:8">
      <c r="D112" s="278" t="s">
        <v>491</v>
      </c>
      <c r="E112" s="278" t="s">
        <v>492</v>
      </c>
      <c r="G112" s="271" t="s">
        <v>1209</v>
      </c>
      <c r="H112" s="271" t="s">
        <v>1210</v>
      </c>
    </row>
    <row r="113" spans="4:8">
      <c r="D113" s="278" t="s">
        <v>493</v>
      </c>
      <c r="E113" s="278" t="s">
        <v>494</v>
      </c>
      <c r="G113" s="271" t="s">
        <v>1211</v>
      </c>
      <c r="H113" s="271" t="s">
        <v>1212</v>
      </c>
    </row>
    <row r="114" spans="4:8">
      <c r="D114" s="278" t="s">
        <v>495</v>
      </c>
      <c r="E114" s="278" t="s">
        <v>496</v>
      </c>
      <c r="G114" s="271" t="s">
        <v>1213</v>
      </c>
      <c r="H114" s="271" t="s">
        <v>1214</v>
      </c>
    </row>
    <row r="115" spans="4:8">
      <c r="D115" s="278" t="s">
        <v>497</v>
      </c>
      <c r="E115" s="278" t="s">
        <v>498</v>
      </c>
      <c r="G115" s="271" t="s">
        <v>1215</v>
      </c>
      <c r="H115" s="271" t="s">
        <v>1216</v>
      </c>
    </row>
    <row r="116" spans="4:8">
      <c r="D116" s="278" t="s">
        <v>499</v>
      </c>
      <c r="E116" s="278" t="s">
        <v>500</v>
      </c>
      <c r="G116" s="271" t="s">
        <v>1217</v>
      </c>
      <c r="H116" s="271" t="s">
        <v>1218</v>
      </c>
    </row>
    <row r="117" spans="4:8">
      <c r="D117" s="278" t="s">
        <v>501</v>
      </c>
      <c r="E117" s="278" t="s">
        <v>502</v>
      </c>
      <c r="G117" s="271" t="s">
        <v>1219</v>
      </c>
      <c r="H117" s="271" t="s">
        <v>1220</v>
      </c>
    </row>
    <row r="118" spans="4:8">
      <c r="D118" s="278" t="s">
        <v>503</v>
      </c>
      <c r="E118" s="278" t="s">
        <v>504</v>
      </c>
      <c r="G118" s="271" t="s">
        <v>1221</v>
      </c>
      <c r="H118" s="271" t="s">
        <v>1222</v>
      </c>
    </row>
    <row r="119" spans="4:8">
      <c r="D119" s="278" t="s">
        <v>505</v>
      </c>
      <c r="E119" s="278" t="s">
        <v>506</v>
      </c>
      <c r="G119" s="271" t="s">
        <v>1223</v>
      </c>
      <c r="H119" s="271" t="s">
        <v>1224</v>
      </c>
    </row>
    <row r="120" spans="4:8">
      <c r="D120" s="278" t="s">
        <v>507</v>
      </c>
      <c r="E120" s="278" t="s">
        <v>508</v>
      </c>
      <c r="G120" s="271" t="s">
        <v>1225</v>
      </c>
      <c r="H120" s="271" t="s">
        <v>1226</v>
      </c>
    </row>
    <row r="121" spans="4:8">
      <c r="D121" s="278" t="s">
        <v>509</v>
      </c>
      <c r="E121" s="278" t="s">
        <v>510</v>
      </c>
      <c r="G121" s="271" t="s">
        <v>1227</v>
      </c>
      <c r="H121" s="271" t="s">
        <v>1228</v>
      </c>
    </row>
    <row r="122" spans="4:8">
      <c r="D122" s="278" t="s">
        <v>511</v>
      </c>
      <c r="E122" s="278" t="s">
        <v>512</v>
      </c>
      <c r="G122" s="271" t="s">
        <v>1229</v>
      </c>
      <c r="H122" s="271" t="s">
        <v>1230</v>
      </c>
    </row>
    <row r="123" spans="4:8">
      <c r="D123" s="278" t="s">
        <v>513</v>
      </c>
      <c r="E123" s="278" t="s">
        <v>514</v>
      </c>
      <c r="G123" s="271" t="s">
        <v>1231</v>
      </c>
      <c r="H123" s="271" t="s">
        <v>1232</v>
      </c>
    </row>
    <row r="124" spans="4:8">
      <c r="D124" s="278" t="s">
        <v>515</v>
      </c>
      <c r="E124" s="278" t="s">
        <v>516</v>
      </c>
      <c r="G124" s="271" t="s">
        <v>1233</v>
      </c>
      <c r="H124" s="271" t="s">
        <v>1234</v>
      </c>
    </row>
    <row r="125" spans="4:8">
      <c r="D125" s="278" t="s">
        <v>517</v>
      </c>
      <c r="E125" s="278" t="s">
        <v>518</v>
      </c>
      <c r="G125" s="271" t="s">
        <v>1235</v>
      </c>
      <c r="H125" s="271" t="s">
        <v>1236</v>
      </c>
    </row>
    <row r="126" spans="4:8">
      <c r="D126" s="278" t="s">
        <v>519</v>
      </c>
      <c r="E126" s="278" t="s">
        <v>520</v>
      </c>
      <c r="G126" s="271" t="s">
        <v>1237</v>
      </c>
      <c r="H126" s="271" t="s">
        <v>1238</v>
      </c>
    </row>
    <row r="127" spans="4:8">
      <c r="D127" s="278" t="s">
        <v>521</v>
      </c>
      <c r="E127" s="278" t="s">
        <v>522</v>
      </c>
      <c r="G127" s="271" t="s">
        <v>1239</v>
      </c>
      <c r="H127" s="271" t="s">
        <v>1240</v>
      </c>
    </row>
    <row r="128" spans="4:8">
      <c r="D128" s="278" t="s">
        <v>523</v>
      </c>
      <c r="E128" s="278" t="s">
        <v>524</v>
      </c>
      <c r="G128" s="271" t="s">
        <v>1241</v>
      </c>
      <c r="H128" s="271" t="s">
        <v>1242</v>
      </c>
    </row>
    <row r="129" spans="4:8">
      <c r="D129" s="278" t="s">
        <v>525</v>
      </c>
      <c r="E129" s="278" t="s">
        <v>526</v>
      </c>
      <c r="G129" s="271" t="s">
        <v>1243</v>
      </c>
      <c r="H129" s="271" t="s">
        <v>1244</v>
      </c>
    </row>
    <row r="130" spans="4:8">
      <c r="D130" s="278" t="s">
        <v>527</v>
      </c>
      <c r="E130" s="278" t="s">
        <v>528</v>
      </c>
      <c r="G130" s="271" t="s">
        <v>1245</v>
      </c>
      <c r="H130" s="271" t="s">
        <v>1246</v>
      </c>
    </row>
    <row r="131" spans="4:8">
      <c r="D131" s="278" t="s">
        <v>529</v>
      </c>
      <c r="E131" s="278" t="s">
        <v>530</v>
      </c>
      <c r="G131" s="271" t="s">
        <v>1247</v>
      </c>
      <c r="H131" s="271" t="s">
        <v>1248</v>
      </c>
    </row>
    <row r="132" spans="4:8">
      <c r="D132" s="278" t="s">
        <v>531</v>
      </c>
      <c r="E132" s="278" t="s">
        <v>532</v>
      </c>
      <c r="G132" s="271" t="s">
        <v>1249</v>
      </c>
      <c r="H132" s="271" t="s">
        <v>1250</v>
      </c>
    </row>
    <row r="133" spans="4:8">
      <c r="D133" s="278" t="s">
        <v>533</v>
      </c>
      <c r="E133" s="278" t="s">
        <v>534</v>
      </c>
      <c r="G133" s="271" t="s">
        <v>1251</v>
      </c>
      <c r="H133" s="271" t="s">
        <v>1252</v>
      </c>
    </row>
    <row r="134" spans="4:8">
      <c r="D134" s="278" t="s">
        <v>535</v>
      </c>
      <c r="E134" s="278" t="s">
        <v>536</v>
      </c>
      <c r="G134" s="271" t="s">
        <v>1253</v>
      </c>
      <c r="H134" s="271" t="s">
        <v>1254</v>
      </c>
    </row>
    <row r="135" spans="4:8">
      <c r="D135" s="278" t="s">
        <v>537</v>
      </c>
      <c r="E135" s="278" t="s">
        <v>538</v>
      </c>
      <c r="G135" s="271" t="s">
        <v>1255</v>
      </c>
      <c r="H135" s="271" t="s">
        <v>1256</v>
      </c>
    </row>
    <row r="136" spans="4:8">
      <c r="D136" s="278" t="s">
        <v>539</v>
      </c>
      <c r="E136" s="278" t="s">
        <v>540</v>
      </c>
      <c r="G136" s="271" t="s">
        <v>1257</v>
      </c>
      <c r="H136" s="271" t="s">
        <v>1258</v>
      </c>
    </row>
    <row r="137" spans="4:8">
      <c r="D137" s="278" t="s">
        <v>541</v>
      </c>
      <c r="E137" s="278" t="s">
        <v>542</v>
      </c>
      <c r="G137" s="271" t="s">
        <v>1259</v>
      </c>
      <c r="H137" s="271" t="s">
        <v>1260</v>
      </c>
    </row>
    <row r="138" spans="4:8">
      <c r="D138" s="278" t="s">
        <v>543</v>
      </c>
      <c r="E138" s="278" t="s">
        <v>544</v>
      </c>
      <c r="G138" s="271" t="s">
        <v>1261</v>
      </c>
      <c r="H138" s="271" t="s">
        <v>1262</v>
      </c>
    </row>
    <row r="139" spans="4:8">
      <c r="D139" s="278" t="s">
        <v>545</v>
      </c>
      <c r="E139" s="278" t="s">
        <v>546</v>
      </c>
      <c r="G139" s="271" t="s">
        <v>1263</v>
      </c>
      <c r="H139" s="271" t="s">
        <v>1264</v>
      </c>
    </row>
    <row r="140" spans="4:8">
      <c r="D140" s="278" t="s">
        <v>547</v>
      </c>
      <c r="E140" s="278" t="s">
        <v>548</v>
      </c>
      <c r="G140" s="271" t="s">
        <v>1265</v>
      </c>
      <c r="H140" s="271" t="s">
        <v>1266</v>
      </c>
    </row>
    <row r="141" spans="4:8">
      <c r="D141" s="278" t="s">
        <v>549</v>
      </c>
      <c r="E141" s="278" t="s">
        <v>550</v>
      </c>
      <c r="G141" s="271" t="s">
        <v>1267</v>
      </c>
      <c r="H141" s="271" t="s">
        <v>1268</v>
      </c>
    </row>
    <row r="142" spans="4:8">
      <c r="D142" s="278" t="s">
        <v>551</v>
      </c>
      <c r="E142" s="278" t="s">
        <v>552</v>
      </c>
      <c r="G142" s="271" t="s">
        <v>1269</v>
      </c>
      <c r="H142" s="271" t="s">
        <v>1270</v>
      </c>
    </row>
    <row r="143" spans="4:8">
      <c r="D143" s="278" t="s">
        <v>553</v>
      </c>
      <c r="E143" s="278" t="s">
        <v>554</v>
      </c>
      <c r="G143" s="271" t="s">
        <v>1271</v>
      </c>
      <c r="H143" s="271" t="s">
        <v>1272</v>
      </c>
    </row>
    <row r="144" spans="4:8">
      <c r="D144" s="278" t="s">
        <v>555</v>
      </c>
      <c r="E144" s="278" t="s">
        <v>556</v>
      </c>
      <c r="G144" s="271" t="s">
        <v>1273</v>
      </c>
      <c r="H144" s="271" t="s">
        <v>1274</v>
      </c>
    </row>
    <row r="145" spans="4:8">
      <c r="D145" s="278" t="s">
        <v>557</v>
      </c>
      <c r="E145" s="278" t="s">
        <v>558</v>
      </c>
      <c r="G145" s="271" t="s">
        <v>1275</v>
      </c>
      <c r="H145" s="271" t="s">
        <v>1276</v>
      </c>
    </row>
    <row r="146" spans="4:8">
      <c r="D146" s="278" t="s">
        <v>559</v>
      </c>
      <c r="E146" s="278" t="s">
        <v>560</v>
      </c>
      <c r="G146" s="271" t="s">
        <v>1277</v>
      </c>
      <c r="H146" s="271" t="s">
        <v>1278</v>
      </c>
    </row>
    <row r="147" spans="4:8">
      <c r="D147" s="278" t="s">
        <v>561</v>
      </c>
      <c r="E147" s="278" t="s">
        <v>562</v>
      </c>
      <c r="G147" s="271" t="s">
        <v>1279</v>
      </c>
      <c r="H147" s="271" t="s">
        <v>1280</v>
      </c>
    </row>
    <row r="148" spans="4:8">
      <c r="D148" s="278" t="s">
        <v>563</v>
      </c>
      <c r="E148" s="278" t="s">
        <v>564</v>
      </c>
      <c r="G148" s="271" t="s">
        <v>1281</v>
      </c>
      <c r="H148" s="271" t="s">
        <v>1282</v>
      </c>
    </row>
    <row r="149" spans="4:8">
      <c r="D149" s="278" t="s">
        <v>565</v>
      </c>
      <c r="E149" s="278" t="s">
        <v>566</v>
      </c>
      <c r="G149" s="271" t="s">
        <v>1283</v>
      </c>
      <c r="H149" s="271" t="s">
        <v>1284</v>
      </c>
    </row>
    <row r="150" spans="4:8">
      <c r="D150" s="278" t="s">
        <v>567</v>
      </c>
      <c r="E150" s="278" t="s">
        <v>568</v>
      </c>
      <c r="G150" s="271" t="s">
        <v>1285</v>
      </c>
      <c r="H150" s="271" t="s">
        <v>1286</v>
      </c>
    </row>
    <row r="151" spans="4:8">
      <c r="D151" s="278" t="s">
        <v>569</v>
      </c>
      <c r="E151" s="278" t="s">
        <v>570</v>
      </c>
      <c r="G151" s="271" t="s">
        <v>1287</v>
      </c>
      <c r="H151" s="271" t="s">
        <v>1288</v>
      </c>
    </row>
    <row r="152" spans="4:8">
      <c r="D152" s="278" t="s">
        <v>571</v>
      </c>
      <c r="E152" s="278" t="s">
        <v>572</v>
      </c>
      <c r="G152" s="271" t="s">
        <v>1289</v>
      </c>
      <c r="H152" s="271" t="s">
        <v>1290</v>
      </c>
    </row>
    <row r="153" spans="4:8">
      <c r="D153" s="278" t="s">
        <v>573</v>
      </c>
      <c r="E153" s="278" t="s">
        <v>574</v>
      </c>
      <c r="G153" s="271" t="s">
        <v>1291</v>
      </c>
      <c r="H153" s="271" t="s">
        <v>1292</v>
      </c>
    </row>
    <row r="154" spans="4:8">
      <c r="D154" s="278" t="s">
        <v>575</v>
      </c>
      <c r="E154" s="278" t="s">
        <v>576</v>
      </c>
      <c r="G154" s="271" t="s">
        <v>1293</v>
      </c>
      <c r="H154" s="271" t="s">
        <v>1294</v>
      </c>
    </row>
    <row r="155" spans="4:8">
      <c r="D155" s="278" t="s">
        <v>577</v>
      </c>
      <c r="E155" s="278" t="s">
        <v>578</v>
      </c>
      <c r="G155" s="271" t="s">
        <v>1295</v>
      </c>
      <c r="H155" s="271" t="s">
        <v>1296</v>
      </c>
    </row>
    <row r="156" spans="4:8">
      <c r="D156" s="278" t="s">
        <v>579</v>
      </c>
      <c r="E156" s="278" t="s">
        <v>580</v>
      </c>
      <c r="G156" s="271" t="s">
        <v>1297</v>
      </c>
      <c r="H156" s="271" t="s">
        <v>1298</v>
      </c>
    </row>
    <row r="157" spans="4:8">
      <c r="D157" s="278" t="s">
        <v>581</v>
      </c>
      <c r="E157" s="278" t="s">
        <v>582</v>
      </c>
      <c r="G157" s="271" t="s">
        <v>1299</v>
      </c>
      <c r="H157" s="271" t="s">
        <v>1300</v>
      </c>
    </row>
    <row r="158" spans="4:8">
      <c r="D158" s="278" t="s">
        <v>583</v>
      </c>
      <c r="E158" s="278" t="s">
        <v>584</v>
      </c>
      <c r="G158" s="271" t="s">
        <v>1301</v>
      </c>
      <c r="H158" s="271" t="s">
        <v>1302</v>
      </c>
    </row>
    <row r="159" spans="4:8">
      <c r="D159" s="278" t="s">
        <v>585</v>
      </c>
      <c r="E159" s="278" t="s">
        <v>586</v>
      </c>
      <c r="G159" s="271" t="s">
        <v>1303</v>
      </c>
      <c r="H159" s="271" t="s">
        <v>1304</v>
      </c>
    </row>
    <row r="160" spans="4:8">
      <c r="D160" s="278" t="s">
        <v>587</v>
      </c>
      <c r="E160" s="278" t="s">
        <v>588</v>
      </c>
      <c r="G160" s="271" t="s">
        <v>1305</v>
      </c>
      <c r="H160" s="271" t="s">
        <v>1306</v>
      </c>
    </row>
    <row r="161" spans="4:8">
      <c r="D161" s="278" t="s">
        <v>589</v>
      </c>
      <c r="E161" s="278" t="s">
        <v>590</v>
      </c>
      <c r="G161" s="271" t="s">
        <v>1307</v>
      </c>
      <c r="H161" s="271" t="s">
        <v>1308</v>
      </c>
    </row>
    <row r="162" spans="4:8">
      <c r="D162" s="278" t="s">
        <v>591</v>
      </c>
      <c r="E162" s="278" t="s">
        <v>592</v>
      </c>
      <c r="G162" s="271" t="s">
        <v>1309</v>
      </c>
      <c r="H162" s="271" t="s">
        <v>1310</v>
      </c>
    </row>
    <row r="163" spans="4:8">
      <c r="D163" s="278" t="s">
        <v>593</v>
      </c>
      <c r="E163" s="278" t="s">
        <v>594</v>
      </c>
      <c r="G163" s="271" t="s">
        <v>1311</v>
      </c>
      <c r="H163" s="271" t="s">
        <v>1312</v>
      </c>
    </row>
    <row r="164" spans="4:8">
      <c r="D164" s="278" t="s">
        <v>595</v>
      </c>
      <c r="E164" s="278" t="s">
        <v>596</v>
      </c>
      <c r="G164" s="271" t="s">
        <v>1313</v>
      </c>
      <c r="H164" s="271" t="s">
        <v>1314</v>
      </c>
    </row>
    <row r="165" spans="4:8">
      <c r="D165" s="278" t="s">
        <v>597</v>
      </c>
      <c r="E165" s="278" t="s">
        <v>598</v>
      </c>
    </row>
    <row r="166" spans="4:8">
      <c r="D166" s="278" t="s">
        <v>599</v>
      </c>
      <c r="E166" s="278" t="s">
        <v>600</v>
      </c>
    </row>
    <row r="167" spans="4:8">
      <c r="D167" s="278" t="s">
        <v>601</v>
      </c>
      <c r="E167" s="278" t="s">
        <v>602</v>
      </c>
    </row>
    <row r="168" spans="4:8">
      <c r="D168" s="278" t="s">
        <v>603</v>
      </c>
      <c r="E168" s="278" t="s">
        <v>604</v>
      </c>
    </row>
    <row r="169" spans="4:8">
      <c r="D169" s="278" t="s">
        <v>605</v>
      </c>
      <c r="E169" s="278" t="s">
        <v>606</v>
      </c>
    </row>
    <row r="170" spans="4:8">
      <c r="D170" s="278" t="s">
        <v>607</v>
      </c>
      <c r="E170" s="278" t="s">
        <v>608</v>
      </c>
    </row>
    <row r="171" spans="4:8">
      <c r="D171" s="278" t="s">
        <v>609</v>
      </c>
      <c r="E171" s="278" t="s">
        <v>610</v>
      </c>
    </row>
    <row r="172" spans="4:8">
      <c r="D172" s="278" t="s">
        <v>611</v>
      </c>
      <c r="E172" s="278" t="s">
        <v>612</v>
      </c>
    </row>
    <row r="173" spans="4:8">
      <c r="D173" s="278" t="s">
        <v>613</v>
      </c>
      <c r="E173" s="278" t="s">
        <v>614</v>
      </c>
    </row>
    <row r="174" spans="4:8">
      <c r="D174" s="278" t="s">
        <v>615</v>
      </c>
      <c r="E174" s="278" t="s">
        <v>616</v>
      </c>
    </row>
    <row r="175" spans="4:8">
      <c r="D175" s="278" t="s">
        <v>617</v>
      </c>
      <c r="E175" s="278" t="s">
        <v>618</v>
      </c>
    </row>
    <row r="176" spans="4:8">
      <c r="D176" s="278" t="s">
        <v>619</v>
      </c>
      <c r="E176" s="278" t="s">
        <v>620</v>
      </c>
    </row>
    <row r="177" spans="4:5">
      <c r="D177" s="278" t="s">
        <v>621</v>
      </c>
      <c r="E177" s="278" t="s">
        <v>622</v>
      </c>
    </row>
    <row r="178" spans="4:5">
      <c r="D178" s="278" t="s">
        <v>623</v>
      </c>
      <c r="E178" s="278" t="s">
        <v>624</v>
      </c>
    </row>
    <row r="179" spans="4:5">
      <c r="D179" s="278" t="s">
        <v>625</v>
      </c>
      <c r="E179" s="278" t="s">
        <v>626</v>
      </c>
    </row>
    <row r="180" spans="4:5">
      <c r="D180" s="278" t="s">
        <v>627</v>
      </c>
      <c r="E180" s="278" t="s">
        <v>628</v>
      </c>
    </row>
    <row r="181" spans="4:5">
      <c r="D181" s="278" t="s">
        <v>629</v>
      </c>
      <c r="E181" s="278" t="s">
        <v>630</v>
      </c>
    </row>
    <row r="182" spans="4:5">
      <c r="D182" s="277" t="s">
        <v>631</v>
      </c>
      <c r="E182" s="278" t="s">
        <v>632</v>
      </c>
    </row>
    <row r="183" spans="4:5">
      <c r="D183" s="278" t="s">
        <v>633</v>
      </c>
      <c r="E183" s="278" t="s">
        <v>634</v>
      </c>
    </row>
    <row r="184" spans="4:5">
      <c r="D184" s="278" t="s">
        <v>635</v>
      </c>
      <c r="E184" s="278" t="s">
        <v>636</v>
      </c>
    </row>
    <row r="185" spans="4:5">
      <c r="D185" s="278" t="s">
        <v>637</v>
      </c>
      <c r="E185" s="278" t="s">
        <v>638</v>
      </c>
    </row>
    <row r="186" spans="4:5">
      <c r="D186" s="278" t="s">
        <v>639</v>
      </c>
      <c r="E186" s="278" t="s">
        <v>640</v>
      </c>
    </row>
    <row r="187" spans="4:5">
      <c r="D187" s="278" t="s">
        <v>641</v>
      </c>
      <c r="E187" s="278" t="s">
        <v>642</v>
      </c>
    </row>
    <row r="188" spans="4:5">
      <c r="D188" s="278" t="s">
        <v>643</v>
      </c>
      <c r="E188" s="278" t="s">
        <v>644</v>
      </c>
    </row>
    <row r="189" spans="4:5">
      <c r="D189" s="278" t="s">
        <v>645</v>
      </c>
      <c r="E189" s="278" t="s">
        <v>646</v>
      </c>
    </row>
    <row r="190" spans="4:5">
      <c r="D190" s="278" t="s">
        <v>647</v>
      </c>
      <c r="E190" s="278" t="s">
        <v>648</v>
      </c>
    </row>
    <row r="191" spans="4:5">
      <c r="D191" s="278" t="s">
        <v>649</v>
      </c>
      <c r="E191" s="278" t="s">
        <v>650</v>
      </c>
    </row>
    <row r="192" spans="4:5">
      <c r="D192" s="278" t="s">
        <v>651</v>
      </c>
      <c r="E192" s="278" t="s">
        <v>652</v>
      </c>
    </row>
    <row r="193" spans="4:5">
      <c r="D193" s="278" t="s">
        <v>221</v>
      </c>
      <c r="E193" s="278" t="s">
        <v>653</v>
      </c>
    </row>
    <row r="194" spans="4:5">
      <c r="D194" s="278" t="s">
        <v>654</v>
      </c>
      <c r="E194" s="278" t="s">
        <v>655</v>
      </c>
    </row>
    <row r="195" spans="4:5">
      <c r="D195" s="278" t="s">
        <v>656</v>
      </c>
      <c r="E195" s="278" t="s">
        <v>657</v>
      </c>
    </row>
    <row r="196" spans="4:5">
      <c r="D196" s="278" t="s">
        <v>658</v>
      </c>
      <c r="E196" s="278" t="s">
        <v>659</v>
      </c>
    </row>
    <row r="197" spans="4:5">
      <c r="D197" s="278" t="s">
        <v>660</v>
      </c>
      <c r="E197" s="278" t="s">
        <v>661</v>
      </c>
    </row>
    <row r="198" spans="4:5">
      <c r="D198" s="278" t="s">
        <v>662</v>
      </c>
      <c r="E198" s="278" t="s">
        <v>663</v>
      </c>
    </row>
    <row r="199" spans="4:5">
      <c r="D199" s="278" t="s">
        <v>664</v>
      </c>
      <c r="E199" s="278" t="s">
        <v>665</v>
      </c>
    </row>
    <row r="200" spans="4:5">
      <c r="D200" s="278" t="s">
        <v>666</v>
      </c>
      <c r="E200" s="278" t="s">
        <v>667</v>
      </c>
    </row>
    <row r="201" spans="4:5">
      <c r="D201" s="278" t="s">
        <v>668</v>
      </c>
      <c r="E201" s="278" t="s">
        <v>669</v>
      </c>
    </row>
    <row r="202" spans="4:5">
      <c r="D202" s="278" t="s">
        <v>670</v>
      </c>
      <c r="E202" s="278" t="s">
        <v>671</v>
      </c>
    </row>
    <row r="203" spans="4:5">
      <c r="D203" s="278" t="s">
        <v>672</v>
      </c>
      <c r="E203" s="278" t="s">
        <v>673</v>
      </c>
    </row>
    <row r="204" spans="4:5">
      <c r="D204" s="278" t="s">
        <v>674</v>
      </c>
      <c r="E204" s="278" t="s">
        <v>675</v>
      </c>
    </row>
    <row r="205" spans="4:5">
      <c r="D205" s="278" t="s">
        <v>676</v>
      </c>
      <c r="E205" s="278" t="s">
        <v>677</v>
      </c>
    </row>
    <row r="206" spans="4:5">
      <c r="D206" s="278" t="s">
        <v>678</v>
      </c>
      <c r="E206" s="278" t="s">
        <v>679</v>
      </c>
    </row>
    <row r="207" spans="4:5">
      <c r="D207" s="278" t="s">
        <v>680</v>
      </c>
      <c r="E207" s="278" t="s">
        <v>681</v>
      </c>
    </row>
    <row r="208" spans="4:5">
      <c r="D208" s="278" t="s">
        <v>682</v>
      </c>
      <c r="E208" s="278" t="s">
        <v>683</v>
      </c>
    </row>
    <row r="209" spans="4:5">
      <c r="D209" s="278" t="s">
        <v>684</v>
      </c>
      <c r="E209" s="278" t="s">
        <v>685</v>
      </c>
    </row>
    <row r="210" spans="4:5">
      <c r="D210" s="278" t="s">
        <v>686</v>
      </c>
      <c r="E210" s="278" t="s">
        <v>687</v>
      </c>
    </row>
    <row r="211" spans="4:5">
      <c r="D211" s="278" t="s">
        <v>688</v>
      </c>
      <c r="E211" s="278" t="s">
        <v>689</v>
      </c>
    </row>
    <row r="212" spans="4:5">
      <c r="D212" s="278" t="s">
        <v>690</v>
      </c>
      <c r="E212" s="278" t="s">
        <v>691</v>
      </c>
    </row>
    <row r="213" spans="4:5">
      <c r="D213" s="278" t="s">
        <v>692</v>
      </c>
      <c r="E213" s="278" t="s">
        <v>693</v>
      </c>
    </row>
    <row r="214" spans="4:5">
      <c r="D214" s="278" t="s">
        <v>694</v>
      </c>
      <c r="E214" s="278" t="s">
        <v>695</v>
      </c>
    </row>
    <row r="215" spans="4:5">
      <c r="D215" s="278" t="s">
        <v>696</v>
      </c>
      <c r="E215" s="278" t="s">
        <v>697</v>
      </c>
    </row>
    <row r="216" spans="4:5">
      <c r="D216" s="278" t="s">
        <v>698</v>
      </c>
      <c r="E216" s="278" t="s">
        <v>699</v>
      </c>
    </row>
    <row r="217" spans="4:5">
      <c r="D217" s="278" t="s">
        <v>700</v>
      </c>
      <c r="E217" s="278" t="s">
        <v>701</v>
      </c>
    </row>
    <row r="218" spans="4:5">
      <c r="D218" s="278" t="s">
        <v>702</v>
      </c>
      <c r="E218" s="278" t="s">
        <v>703</v>
      </c>
    </row>
    <row r="219" spans="4:5">
      <c r="D219" s="278" t="s">
        <v>704</v>
      </c>
      <c r="E219" s="278" t="s">
        <v>705</v>
      </c>
    </row>
    <row r="220" spans="4:5">
      <c r="D220" s="278" t="s">
        <v>706</v>
      </c>
      <c r="E220" s="278" t="s">
        <v>707</v>
      </c>
    </row>
    <row r="221" spans="4:5">
      <c r="D221" s="278" t="s">
        <v>708</v>
      </c>
      <c r="E221" s="278" t="s">
        <v>709</v>
      </c>
    </row>
    <row r="222" spans="4:5">
      <c r="D222" s="278" t="s">
        <v>710</v>
      </c>
      <c r="E222" s="278" t="s">
        <v>711</v>
      </c>
    </row>
    <row r="223" spans="4:5">
      <c r="D223" s="278" t="s">
        <v>712</v>
      </c>
      <c r="E223" s="278" t="s">
        <v>713</v>
      </c>
    </row>
    <row r="224" spans="4:5">
      <c r="D224" s="278" t="s">
        <v>714</v>
      </c>
      <c r="E224" s="278" t="s">
        <v>715</v>
      </c>
    </row>
    <row r="225" spans="4:5">
      <c r="D225" s="278" t="s">
        <v>716</v>
      </c>
      <c r="E225" s="278" t="s">
        <v>717</v>
      </c>
    </row>
    <row r="226" spans="4:5">
      <c r="D226" s="278" t="s">
        <v>718</v>
      </c>
      <c r="E226" s="278" t="s">
        <v>719</v>
      </c>
    </row>
    <row r="227" spans="4:5">
      <c r="D227" s="278" t="s">
        <v>720</v>
      </c>
      <c r="E227" s="278" t="s">
        <v>721</v>
      </c>
    </row>
    <row r="228" spans="4:5">
      <c r="D228" s="278" t="s">
        <v>722</v>
      </c>
      <c r="E228" s="278" t="s">
        <v>723</v>
      </c>
    </row>
    <row r="229" spans="4:5">
      <c r="D229" s="277" t="s">
        <v>724</v>
      </c>
      <c r="E229" s="278" t="s">
        <v>725</v>
      </c>
    </row>
    <row r="230" spans="4:5">
      <c r="D230" s="278" t="s">
        <v>726</v>
      </c>
      <c r="E230" s="278" t="s">
        <v>727</v>
      </c>
    </row>
    <row r="231" spans="4:5">
      <c r="D231" s="278" t="s">
        <v>728</v>
      </c>
      <c r="E231" s="278" t="s">
        <v>729</v>
      </c>
    </row>
    <row r="232" spans="4:5">
      <c r="D232" s="278" t="s">
        <v>730</v>
      </c>
      <c r="E232" s="278" t="s">
        <v>731</v>
      </c>
    </row>
    <row r="233" spans="4:5">
      <c r="D233" s="278" t="s">
        <v>732</v>
      </c>
      <c r="E233" s="278" t="s">
        <v>733</v>
      </c>
    </row>
    <row r="234" spans="4:5">
      <c r="D234" s="278" t="s">
        <v>734</v>
      </c>
      <c r="E234" s="278" t="s">
        <v>735</v>
      </c>
    </row>
    <row r="235" spans="4:5">
      <c r="D235" s="278" t="s">
        <v>736</v>
      </c>
      <c r="E235" s="278" t="s">
        <v>737</v>
      </c>
    </row>
    <row r="236" spans="4:5">
      <c r="D236" s="278" t="s">
        <v>738</v>
      </c>
      <c r="E236" s="278" t="s">
        <v>739</v>
      </c>
    </row>
    <row r="237" spans="4:5">
      <c r="D237" s="278" t="s">
        <v>740</v>
      </c>
      <c r="E237" s="278" t="s">
        <v>741</v>
      </c>
    </row>
    <row r="238" spans="4:5">
      <c r="D238" s="278" t="s">
        <v>742</v>
      </c>
      <c r="E238" s="278" t="s">
        <v>743</v>
      </c>
    </row>
    <row r="239" spans="4:5">
      <c r="D239" s="278" t="s">
        <v>744</v>
      </c>
      <c r="E239" s="278" t="s">
        <v>745</v>
      </c>
    </row>
    <row r="240" spans="4:5">
      <c r="D240" s="278" t="s">
        <v>746</v>
      </c>
      <c r="E240" s="278" t="s">
        <v>747</v>
      </c>
    </row>
    <row r="241" spans="4:5">
      <c r="D241" s="278" t="s">
        <v>748</v>
      </c>
      <c r="E241" s="278" t="s">
        <v>749</v>
      </c>
    </row>
    <row r="242" spans="4:5">
      <c r="D242" s="278" t="s">
        <v>750</v>
      </c>
      <c r="E242" s="278" t="s">
        <v>751</v>
      </c>
    </row>
    <row r="243" spans="4:5">
      <c r="D243" s="278" t="s">
        <v>752</v>
      </c>
      <c r="E243" s="278" t="s">
        <v>753</v>
      </c>
    </row>
    <row r="244" spans="4:5">
      <c r="D244" s="278" t="s">
        <v>754</v>
      </c>
      <c r="E244" s="278" t="s">
        <v>755</v>
      </c>
    </row>
    <row r="245" spans="4:5">
      <c r="D245" s="278" t="s">
        <v>756</v>
      </c>
      <c r="E245" s="278" t="s">
        <v>757</v>
      </c>
    </row>
    <row r="246" spans="4:5">
      <c r="D246" s="278" t="s">
        <v>758</v>
      </c>
      <c r="E246" s="278" t="s">
        <v>759</v>
      </c>
    </row>
  </sheetData>
  <sheetProtection password="CF35" sheet="1"/>
  <pageMargins left="0.75" right="0.75" top="1" bottom="1" header="0.5" footer="0.5"/>
  <pageSetup paperSize="9" scale="1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ECC78-FDEC-44EF-B02E-2FB8C4ED10E4}">
  <sheetPr codeName="Sheet20">
    <tabColor rgb="FF0070C0"/>
  </sheetPr>
  <dimension ref="A3:F50"/>
  <sheetViews>
    <sheetView zoomScale="85" zoomScaleNormal="85" zoomScaleSheetLayoutView="90" workbookViewId="0">
      <selection activeCell="D19" sqref="D19:F20"/>
    </sheetView>
  </sheetViews>
  <sheetFormatPr defaultColWidth="9.140625" defaultRowHeight="15.75"/>
  <cols>
    <col min="1" max="1" width="3.140625" style="286" customWidth="1"/>
    <col min="2" max="2" width="11.28515625" style="286" bestFit="1" customWidth="1"/>
    <col min="3" max="3" width="40.140625" style="286" customWidth="1"/>
    <col min="4" max="6" width="20.7109375" style="286" customWidth="1"/>
    <col min="7" max="16384" width="9.140625" style="286"/>
  </cols>
  <sheetData>
    <row r="3" spans="1:6">
      <c r="A3" s="284" t="s">
        <v>1341</v>
      </c>
      <c r="B3" s="285"/>
      <c r="C3" s="285"/>
      <c r="D3" s="285"/>
      <c r="E3" s="285"/>
      <c r="F3" s="285"/>
    </row>
    <row r="4" spans="1:6">
      <c r="A4" s="287" t="str">
        <f>CONCATENATE("на ",UPPER(dfName))</f>
        <v>на ИНВЕСТ КЛАСИК</v>
      </c>
      <c r="B4" s="285"/>
      <c r="C4" s="285"/>
      <c r="D4" s="285"/>
      <c r="E4" s="285"/>
      <c r="F4" s="285"/>
    </row>
    <row r="5" spans="1:6">
      <c r="A5" s="287" t="str">
        <f>"за периода "&amp;TEXT(StartDate,"dd.mm.yyyy")&amp;" - "&amp;TEXT(EndDate,"dd.mm.yyyy")</f>
        <v>за периода 01.01.2026 - 30.06.2026</v>
      </c>
      <c r="B5" s="285"/>
      <c r="C5" s="285"/>
      <c r="D5" s="285"/>
      <c r="E5" s="285"/>
      <c r="F5" s="285"/>
    </row>
    <row r="8" spans="1:6">
      <c r="B8" s="288" t="s">
        <v>1419</v>
      </c>
      <c r="C8" s="289" t="s">
        <v>1342</v>
      </c>
      <c r="D8" s="290"/>
      <c r="E8" s="290"/>
      <c r="F8" s="290"/>
    </row>
    <row r="9" spans="1:6">
      <c r="B9" s="291"/>
      <c r="C9" s="292" t="s">
        <v>1343</v>
      </c>
      <c r="D9" s="293"/>
      <c r="E9" s="293"/>
      <c r="F9" s="294"/>
    </row>
    <row r="10" spans="1:6">
      <c r="B10" s="295"/>
      <c r="C10" s="296"/>
      <c r="D10" s="297" t="s">
        <v>1</v>
      </c>
      <c r="E10" s="298" t="s">
        <v>4</v>
      </c>
    </row>
    <row r="11" spans="1:6">
      <c r="B11" s="295"/>
      <c r="C11" s="295" t="s">
        <v>1344</v>
      </c>
      <c r="D11" s="299">
        <f>'1-SB'!C47</f>
        <v>9751754.0100000016</v>
      </c>
      <c r="E11" s="300">
        <f>'1-SB'!D47</f>
        <v>9164002.7599999998</v>
      </c>
    </row>
    <row r="12" spans="1:6">
      <c r="B12" s="295"/>
      <c r="C12" s="295" t="s">
        <v>1345</v>
      </c>
      <c r="D12" s="299">
        <f>'1-SB'!G47</f>
        <v>9751754.0099999998</v>
      </c>
      <c r="E12" s="300">
        <f>'1-SB'!H47</f>
        <v>9164002.7599999998</v>
      </c>
    </row>
    <row r="13" spans="1:6">
      <c r="B13" s="295"/>
      <c r="C13" s="301" t="s">
        <v>1346</v>
      </c>
      <c r="D13" s="302">
        <f>D11-D12</f>
        <v>0</v>
      </c>
      <c r="E13" s="303">
        <f>E11-E12</f>
        <v>0</v>
      </c>
    </row>
    <row r="16" spans="1:6">
      <c r="B16" s="288" t="s">
        <v>1420</v>
      </c>
      <c r="C16" s="289" t="s">
        <v>929</v>
      </c>
      <c r="D16" s="290"/>
      <c r="E16" s="290"/>
      <c r="F16" s="290"/>
    </row>
    <row r="17" spans="2:6">
      <c r="B17" s="291"/>
      <c r="C17" s="304" t="s">
        <v>1347</v>
      </c>
      <c r="D17" s="294"/>
      <c r="E17" s="294"/>
      <c r="F17" s="294"/>
    </row>
    <row r="18" spans="2:6">
      <c r="B18" s="295"/>
      <c r="C18" s="296"/>
      <c r="D18" s="297" t="s">
        <v>1348</v>
      </c>
      <c r="E18" s="297" t="s">
        <v>1349</v>
      </c>
      <c r="F18" s="305" t="s">
        <v>1346</v>
      </c>
    </row>
    <row r="19" spans="2:6">
      <c r="B19" s="295"/>
      <c r="C19" s="295" t="s">
        <v>1350</v>
      </c>
      <c r="D19" s="299">
        <f>'3-OPP'!E39</f>
        <v>139294.43</v>
      </c>
      <c r="E19" s="299">
        <f>'1-SB'!C25</f>
        <v>139294.42000000001</v>
      </c>
      <c r="F19" s="306">
        <f>D19-E19</f>
        <v>9.9999999802093953E-3</v>
      </c>
    </row>
    <row r="20" spans="2:6">
      <c r="B20" s="307"/>
      <c r="C20" s="308" t="s">
        <v>1351</v>
      </c>
      <c r="D20" s="309">
        <f>'3-OPP'!E40</f>
        <v>139294.42000000001</v>
      </c>
      <c r="E20" s="309">
        <f>'1-SB'!C22</f>
        <v>139294.42000000001</v>
      </c>
      <c r="F20" s="303">
        <f>D20-E20</f>
        <v>0</v>
      </c>
    </row>
    <row r="21" spans="2:6">
      <c r="F21" s="310"/>
    </row>
    <row r="23" spans="2:6">
      <c r="B23" s="288" t="s">
        <v>1421</v>
      </c>
      <c r="C23" s="289" t="s">
        <v>1352</v>
      </c>
      <c r="D23" s="290"/>
      <c r="E23" s="290"/>
      <c r="F23" s="290"/>
    </row>
    <row r="24" spans="2:6">
      <c r="B24" s="291"/>
      <c r="C24" s="304" t="s">
        <v>1353</v>
      </c>
      <c r="D24" s="294"/>
      <c r="E24" s="294"/>
      <c r="F24" s="294"/>
    </row>
    <row r="25" spans="2:6">
      <c r="B25" s="295"/>
      <c r="C25" s="296"/>
      <c r="D25" s="297" t="s">
        <v>1354</v>
      </c>
      <c r="E25" s="297" t="s">
        <v>1349</v>
      </c>
      <c r="F25" s="305" t="s">
        <v>1346</v>
      </c>
    </row>
    <row r="26" spans="2:6">
      <c r="B26" s="295"/>
      <c r="C26" s="311" t="s">
        <v>45</v>
      </c>
      <c r="D26" s="312">
        <f>'4-OSK'!C36</f>
        <v>12292907.460000001</v>
      </c>
      <c r="E26" s="299">
        <f>'1-SB'!G11</f>
        <v>12292907.470000001</v>
      </c>
      <c r="F26" s="306">
        <f>D26-E26</f>
        <v>-9.9999997764825821E-3</v>
      </c>
    </row>
    <row r="27" spans="2:6">
      <c r="B27" s="295"/>
      <c r="C27" s="295" t="s">
        <v>42</v>
      </c>
      <c r="D27" s="299">
        <f>SUM('4-OSK'!D36:F36)</f>
        <v>-3050813.5500000003</v>
      </c>
      <c r="E27" s="299">
        <f>'1-SB'!G16</f>
        <v>-3050813.5700000003</v>
      </c>
      <c r="F27" s="306">
        <f>D27-E27</f>
        <v>2.0000000018626451E-2</v>
      </c>
    </row>
    <row r="28" spans="2:6">
      <c r="B28" s="295"/>
      <c r="C28" s="295" t="s">
        <v>1355</v>
      </c>
      <c r="D28" s="299">
        <f>'4-OSK'!G36</f>
        <v>1883281.8599999994</v>
      </c>
      <c r="E28" s="299">
        <f>'1-SB'!G19+'1-SB'!G21</f>
        <v>1883281.8599999994</v>
      </c>
      <c r="F28" s="306">
        <f>D28-E28</f>
        <v>0</v>
      </c>
    </row>
    <row r="29" spans="2:6">
      <c r="B29" s="295"/>
      <c r="C29" s="295" t="s">
        <v>1356</v>
      </c>
      <c r="D29" s="299">
        <f>'4-OSK'!H36</f>
        <v>-1402620.34</v>
      </c>
      <c r="E29" s="299">
        <f>'1-SB'!G20+'1-SB'!G22</f>
        <v>-1402620.34</v>
      </c>
      <c r="F29" s="306">
        <f>D29-E29</f>
        <v>0</v>
      </c>
    </row>
    <row r="30" spans="2:6">
      <c r="B30" s="295"/>
      <c r="C30" s="308" t="s">
        <v>44</v>
      </c>
      <c r="D30" s="309">
        <f>'4-OSK'!I36</f>
        <v>9722755.4299999997</v>
      </c>
      <c r="E30" s="309">
        <f>'1-SB'!G24</f>
        <v>9722755.4199999999</v>
      </c>
      <c r="F30" s="303">
        <f>D30-E30</f>
        <v>9.9999997764825821E-3</v>
      </c>
    </row>
    <row r="33" spans="2:6">
      <c r="B33" s="313" t="s">
        <v>1431</v>
      </c>
      <c r="C33" s="314"/>
      <c r="D33" s="314"/>
      <c r="E33" s="314"/>
      <c r="F33" s="314"/>
    </row>
    <row r="34" spans="2:6">
      <c r="B34" s="295"/>
      <c r="C34" s="296"/>
      <c r="D34" s="317" t="s">
        <v>1427</v>
      </c>
      <c r="E34" s="317" t="s">
        <v>1357</v>
      </c>
      <c r="F34" s="305" t="s">
        <v>1346</v>
      </c>
    </row>
    <row r="35" spans="2:6" ht="31.5">
      <c r="B35" s="295"/>
      <c r="C35" s="318" t="s">
        <v>1432</v>
      </c>
      <c r="D35" s="309">
        <f>'6-NNA'!Q18</f>
        <v>0</v>
      </c>
      <c r="E35" s="309">
        <f>'1-SB'!C17</f>
        <v>0</v>
      </c>
      <c r="F35" s="303">
        <f>D35-E35</f>
        <v>0</v>
      </c>
    </row>
    <row r="36" spans="2:6">
      <c r="B36" s="295"/>
      <c r="C36" s="315"/>
      <c r="D36" s="299"/>
      <c r="E36" s="299"/>
      <c r="F36" s="316"/>
    </row>
    <row r="37" spans="2:6">
      <c r="B37" s="295"/>
      <c r="C37" s="296"/>
      <c r="D37" s="317" t="s">
        <v>1373</v>
      </c>
      <c r="E37" s="317" t="s">
        <v>1357</v>
      </c>
      <c r="F37" s="305" t="s">
        <v>1346</v>
      </c>
    </row>
    <row r="38" spans="2:6">
      <c r="B38" s="295"/>
      <c r="C38" s="308" t="s">
        <v>1358</v>
      </c>
      <c r="D38" s="309">
        <f>'7-RP'!C13</f>
        <v>0</v>
      </c>
      <c r="E38" s="309">
        <f>'1-SB'!C41</f>
        <v>0</v>
      </c>
      <c r="F38" s="303">
        <f>D38-E38</f>
        <v>0</v>
      </c>
    </row>
    <row r="39" spans="2:6">
      <c r="B39" s="295"/>
      <c r="D39" s="299"/>
      <c r="E39" s="299"/>
      <c r="F39" s="316"/>
    </row>
    <row r="40" spans="2:6">
      <c r="B40" s="295"/>
      <c r="C40" s="296"/>
      <c r="D40" s="317" t="s">
        <v>1373</v>
      </c>
      <c r="E40" s="317" t="s">
        <v>1357</v>
      </c>
      <c r="F40" s="305" t="s">
        <v>1346</v>
      </c>
    </row>
    <row r="41" spans="2:6">
      <c r="B41" s="295"/>
      <c r="C41" s="308" t="s">
        <v>1428</v>
      </c>
      <c r="D41" s="309">
        <f>'7-RP'!C25</f>
        <v>0</v>
      </c>
      <c r="E41" s="309">
        <f>'1-SB'!C43</f>
        <v>45157.04</v>
      </c>
      <c r="F41" s="303">
        <f>D41-E41</f>
        <v>-45157.04</v>
      </c>
    </row>
    <row r="42" spans="2:6">
      <c r="B42" s="295"/>
      <c r="D42" s="299"/>
      <c r="E42" s="299"/>
      <c r="F42" s="316"/>
    </row>
    <row r="43" spans="2:6">
      <c r="B43" s="295"/>
      <c r="C43" s="296"/>
      <c r="D43" s="317" t="s">
        <v>1373</v>
      </c>
      <c r="E43" s="317" t="s">
        <v>1357</v>
      </c>
      <c r="F43" s="305" t="s">
        <v>1346</v>
      </c>
    </row>
    <row r="44" spans="2:6">
      <c r="B44" s="295"/>
      <c r="C44" s="308" t="s">
        <v>1429</v>
      </c>
      <c r="D44" s="309">
        <f>'7-RP'!C46</f>
        <v>0</v>
      </c>
      <c r="E44" s="309">
        <f>'1-SB'!G40</f>
        <v>28998.590000000004</v>
      </c>
      <c r="F44" s="303">
        <f>D44-E44</f>
        <v>-28998.590000000004</v>
      </c>
    </row>
    <row r="45" spans="2:6">
      <c r="B45" s="295"/>
      <c r="D45" s="299"/>
      <c r="E45" s="299"/>
      <c r="F45" s="316"/>
    </row>
    <row r="46" spans="2:6">
      <c r="B46" s="295"/>
      <c r="C46" s="296"/>
      <c r="D46" s="317" t="s">
        <v>1374</v>
      </c>
      <c r="E46" s="317" t="s">
        <v>1357</v>
      </c>
      <c r="F46" s="305" t="s">
        <v>1346</v>
      </c>
    </row>
    <row r="47" spans="2:6">
      <c r="B47" s="295"/>
      <c r="C47" s="308" t="s">
        <v>1430</v>
      </c>
      <c r="D47" s="309">
        <f>'8-FI'!U264</f>
        <v>0</v>
      </c>
      <c r="E47" s="309">
        <f>'1-SB'!C16+'1-SB'!C37</f>
        <v>9567302.5500000026</v>
      </c>
      <c r="F47" s="303">
        <f>D47-E47</f>
        <v>-9567302.5500000026</v>
      </c>
    </row>
    <row r="48" spans="2:6">
      <c r="B48" s="295"/>
      <c r="D48" s="299"/>
      <c r="E48" s="299"/>
      <c r="F48" s="316"/>
    </row>
    <row r="49" spans="2:6">
      <c r="B49" s="295"/>
      <c r="C49" s="296"/>
      <c r="D49" s="317" t="s">
        <v>1375</v>
      </c>
      <c r="E49" s="317" t="s">
        <v>1357</v>
      </c>
      <c r="F49" s="305" t="s">
        <v>1346</v>
      </c>
    </row>
    <row r="50" spans="2:6">
      <c r="B50" s="295"/>
      <c r="C50" s="308" t="s">
        <v>1433</v>
      </c>
      <c r="D50" s="309">
        <f>'9-DEPOZITI'!E30</f>
        <v>0</v>
      </c>
      <c r="E50" s="309">
        <f>'1-SB'!C23</f>
        <v>0</v>
      </c>
      <c r="F50" s="303">
        <f>D50-E50</f>
        <v>0</v>
      </c>
    </row>
  </sheetData>
  <sheetProtection password="CF35" sheet="1"/>
  <conditionalFormatting sqref="D13:E13 F19:F21 F26:F30">
    <cfRule type="cellIs" dxfId="14" priority="13" stopIfTrue="1" operator="lessThan">
      <formula>0</formula>
    </cfRule>
    <cfRule type="cellIs" dxfId="13" priority="14" stopIfTrue="1" operator="greaterThan">
      <formula>0</formula>
    </cfRule>
    <cfRule type="cellIs" dxfId="12" priority="15" operator="greaterThan">
      <formula>0</formula>
    </cfRule>
  </conditionalFormatting>
  <conditionalFormatting sqref="F35:F36 F38:F39 F50">
    <cfRule type="cellIs" dxfId="11" priority="10" stopIfTrue="1" operator="lessThan">
      <formula>0</formula>
    </cfRule>
    <cfRule type="cellIs" dxfId="10" priority="11" stopIfTrue="1" operator="greaterThan">
      <formula>0</formula>
    </cfRule>
    <cfRule type="cellIs" dxfId="9" priority="12" operator="greaterThan">
      <formula>0</formula>
    </cfRule>
  </conditionalFormatting>
  <conditionalFormatting sqref="F41:F42">
    <cfRule type="cellIs" dxfId="8" priority="7" stopIfTrue="1" operator="lessThan">
      <formula>0</formula>
    </cfRule>
    <cfRule type="cellIs" dxfId="7" priority="8" stopIfTrue="1" operator="greaterThan">
      <formula>0</formula>
    </cfRule>
    <cfRule type="cellIs" dxfId="6" priority="9" operator="greaterThan">
      <formula>0</formula>
    </cfRule>
  </conditionalFormatting>
  <conditionalFormatting sqref="F44:F45">
    <cfRule type="cellIs" dxfId="5" priority="4" stopIfTrue="1" operator="lessThan">
      <formula>0</formula>
    </cfRule>
    <cfRule type="cellIs" dxfId="4" priority="5" stopIfTrue="1" operator="greaterThan">
      <formula>0</formula>
    </cfRule>
    <cfRule type="cellIs" dxfId="3" priority="6" operator="greaterThan">
      <formula>0</formula>
    </cfRule>
  </conditionalFormatting>
  <conditionalFormatting sqref="F47:F48">
    <cfRule type="cellIs" dxfId="2" priority="1" stopIfTrue="1" operator="lessThan">
      <formula>0</formula>
    </cfRule>
    <cfRule type="cellIs" dxfId="1" priority="2" stopIfTrue="1" operator="greaterThan">
      <formula>0</formula>
    </cfRule>
    <cfRule type="cellIs" dxfId="0" priority="3" operator="greaterThan">
      <formula>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3" orientation="portrait" r:id="rId1"/>
  <headerFooter>
    <oddFooter>&amp;R&amp;"Times New Roman,Italic"УД-ФК, стр. &amp;P от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525FE-C4B4-4A1E-A52C-893C11AE339E}">
  <sheetPr codeName="Sheet10">
    <tabColor rgb="FFFF0000"/>
  </sheetPr>
  <dimension ref="A1:G214"/>
  <sheetViews>
    <sheetView zoomScale="80" zoomScaleNormal="80" workbookViewId="0">
      <selection activeCell="M40" sqref="M40"/>
    </sheetView>
  </sheetViews>
  <sheetFormatPr defaultColWidth="9.140625" defaultRowHeight="15.75"/>
  <cols>
    <col min="1" max="1" width="16.42578125" style="37" bestFit="1" customWidth="1"/>
    <col min="2" max="2" width="11.28515625" style="37" bestFit="1" customWidth="1"/>
    <col min="3" max="3" width="11" style="37" bestFit="1" customWidth="1"/>
    <col min="4" max="4" width="16" style="37" bestFit="1" customWidth="1"/>
    <col min="5" max="5" width="55.140625" style="37" bestFit="1" customWidth="1"/>
    <col min="6" max="6" width="31.28515625" style="37" bestFit="1" customWidth="1"/>
    <col min="7" max="7" width="22.28515625" style="479" customWidth="1"/>
    <col min="8" max="16384" width="9.140625" style="37"/>
  </cols>
  <sheetData>
    <row r="1" spans="1:7">
      <c r="A1" s="505" t="s">
        <v>782</v>
      </c>
      <c r="B1" s="506" t="s">
        <v>783</v>
      </c>
      <c r="C1" s="506" t="s">
        <v>781</v>
      </c>
      <c r="D1" s="506" t="s">
        <v>222</v>
      </c>
      <c r="E1" s="506" t="s">
        <v>784</v>
      </c>
      <c r="F1" s="506" t="s">
        <v>785</v>
      </c>
      <c r="G1" s="507" t="s">
        <v>89</v>
      </c>
    </row>
    <row r="2" spans="1:7">
      <c r="A2" s="326"/>
      <c r="B2" s="327"/>
      <c r="C2" s="327"/>
      <c r="D2" s="328"/>
      <c r="E2" s="328" t="s">
        <v>928</v>
      </c>
      <c r="F2" s="328"/>
      <c r="G2" s="329"/>
    </row>
    <row r="3" spans="1:7">
      <c r="A3" s="330" t="str">
        <f t="shared" ref="A3:A34" si="0">dfName</f>
        <v>Инвест Класик</v>
      </c>
      <c r="B3" s="331" t="str">
        <f t="shared" ref="B3:B34" si="1">dfRG</f>
        <v>05-1361</v>
      </c>
      <c r="C3" s="332" t="str">
        <f t="shared" ref="C3:C34" si="2">EndDate</f>
        <v>30.06.2026</v>
      </c>
      <c r="D3" s="333"/>
      <c r="E3" s="334" t="s">
        <v>7</v>
      </c>
      <c r="F3" s="331" t="s">
        <v>786</v>
      </c>
      <c r="G3" s="335">
        <f>'1-SB'!C10</f>
        <v>0</v>
      </c>
    </row>
    <row r="4" spans="1:7">
      <c r="A4" s="330" t="str">
        <f t="shared" si="0"/>
        <v>Инвест Класик</v>
      </c>
      <c r="B4" s="331" t="str">
        <f t="shared" si="1"/>
        <v>05-1361</v>
      </c>
      <c r="C4" s="332" t="str">
        <f t="shared" si="2"/>
        <v>30.06.2026</v>
      </c>
      <c r="D4" s="336"/>
      <c r="E4" s="337" t="s">
        <v>919</v>
      </c>
      <c r="F4" s="331" t="s">
        <v>786</v>
      </c>
      <c r="G4" s="335">
        <f>'1-SB'!C11</f>
        <v>0</v>
      </c>
    </row>
    <row r="5" spans="1:7">
      <c r="A5" s="330" t="str">
        <f t="shared" si="0"/>
        <v>Инвест Класик</v>
      </c>
      <c r="B5" s="331" t="str">
        <f t="shared" si="1"/>
        <v>05-1361</v>
      </c>
      <c r="C5" s="332" t="str">
        <f t="shared" si="2"/>
        <v>30.06.2026</v>
      </c>
      <c r="D5" s="338" t="s">
        <v>164</v>
      </c>
      <c r="E5" s="339" t="s">
        <v>136</v>
      </c>
      <c r="F5" s="331" t="s">
        <v>786</v>
      </c>
      <c r="G5" s="335">
        <f>'1-SB'!C12</f>
        <v>0</v>
      </c>
    </row>
    <row r="6" spans="1:7">
      <c r="A6" s="330" t="str">
        <f t="shared" si="0"/>
        <v>Инвест Класик</v>
      </c>
      <c r="B6" s="331" t="str">
        <f t="shared" si="1"/>
        <v>05-1361</v>
      </c>
      <c r="C6" s="332" t="str">
        <f t="shared" si="2"/>
        <v>30.06.2026</v>
      </c>
      <c r="D6" s="340" t="s">
        <v>165</v>
      </c>
      <c r="E6" s="341" t="s">
        <v>91</v>
      </c>
      <c r="F6" s="331" t="s">
        <v>786</v>
      </c>
      <c r="G6" s="335">
        <f>'1-SB'!C13</f>
        <v>0</v>
      </c>
    </row>
    <row r="7" spans="1:7">
      <c r="A7" s="330" t="str">
        <f t="shared" si="0"/>
        <v>Инвест Класик</v>
      </c>
      <c r="B7" s="331" t="str">
        <f t="shared" si="1"/>
        <v>05-1361</v>
      </c>
      <c r="C7" s="332" t="str">
        <f t="shared" si="2"/>
        <v>30.06.2026</v>
      </c>
      <c r="D7" s="338" t="s">
        <v>166</v>
      </c>
      <c r="E7" s="341" t="s">
        <v>99</v>
      </c>
      <c r="F7" s="331" t="s">
        <v>786</v>
      </c>
      <c r="G7" s="335">
        <f>'1-SB'!C14</f>
        <v>0</v>
      </c>
    </row>
    <row r="8" spans="1:7">
      <c r="A8" s="330" t="str">
        <f t="shared" si="0"/>
        <v>Инвест Класик</v>
      </c>
      <c r="B8" s="331" t="str">
        <f t="shared" si="1"/>
        <v>05-1361</v>
      </c>
      <c r="C8" s="332" t="str">
        <f t="shared" si="2"/>
        <v>30.06.2026</v>
      </c>
      <c r="D8" s="338" t="s">
        <v>167</v>
      </c>
      <c r="E8" s="339" t="s">
        <v>127</v>
      </c>
      <c r="F8" s="331" t="s">
        <v>786</v>
      </c>
      <c r="G8" s="335">
        <f>'1-SB'!C15</f>
        <v>0</v>
      </c>
    </row>
    <row r="9" spans="1:7">
      <c r="A9" s="330" t="str">
        <f t="shared" si="0"/>
        <v>Инвест Класик</v>
      </c>
      <c r="B9" s="331" t="str">
        <f t="shared" si="1"/>
        <v>05-1361</v>
      </c>
      <c r="C9" s="332" t="str">
        <f t="shared" si="2"/>
        <v>30.06.2026</v>
      </c>
      <c r="D9" s="336" t="s">
        <v>168</v>
      </c>
      <c r="E9" s="342" t="s">
        <v>11</v>
      </c>
      <c r="F9" s="331" t="s">
        <v>786</v>
      </c>
      <c r="G9" s="335">
        <f>'1-SB'!C16</f>
        <v>0</v>
      </c>
    </row>
    <row r="10" spans="1:7">
      <c r="A10" s="330" t="str">
        <f t="shared" si="0"/>
        <v>Инвест Класик</v>
      </c>
      <c r="B10" s="331" t="str">
        <f t="shared" si="1"/>
        <v>05-1361</v>
      </c>
      <c r="C10" s="332" t="str">
        <f t="shared" si="2"/>
        <v>30.06.2026</v>
      </c>
      <c r="D10" s="336" t="s">
        <v>169</v>
      </c>
      <c r="E10" s="337" t="s">
        <v>920</v>
      </c>
      <c r="F10" s="331" t="s">
        <v>786</v>
      </c>
      <c r="G10" s="335">
        <f>'1-SB'!C17</f>
        <v>0</v>
      </c>
    </row>
    <row r="11" spans="1:7">
      <c r="A11" s="330" t="str">
        <f t="shared" si="0"/>
        <v>Инвест Класик</v>
      </c>
      <c r="B11" s="331" t="str">
        <f t="shared" si="1"/>
        <v>05-1361</v>
      </c>
      <c r="C11" s="332" t="str">
        <f t="shared" si="2"/>
        <v>30.06.2026</v>
      </c>
      <c r="D11" s="336" t="s">
        <v>170</v>
      </c>
      <c r="E11" s="342" t="s">
        <v>30</v>
      </c>
      <c r="F11" s="331" t="s">
        <v>786</v>
      </c>
      <c r="G11" s="335">
        <f>'1-SB'!C18</f>
        <v>0</v>
      </c>
    </row>
    <row r="12" spans="1:7">
      <c r="A12" s="330" t="str">
        <f t="shared" si="0"/>
        <v>Инвест Класик</v>
      </c>
      <c r="B12" s="331" t="str">
        <f t="shared" si="1"/>
        <v>05-1361</v>
      </c>
      <c r="C12" s="332" t="str">
        <f t="shared" si="2"/>
        <v>30.06.2026</v>
      </c>
      <c r="D12" s="327"/>
      <c r="E12" s="328" t="s">
        <v>32</v>
      </c>
      <c r="F12" s="331" t="s">
        <v>786</v>
      </c>
      <c r="G12" s="335">
        <f>'1-SB'!C19</f>
        <v>0</v>
      </c>
    </row>
    <row r="13" spans="1:7">
      <c r="A13" s="330" t="str">
        <f t="shared" si="0"/>
        <v>Инвест Класик</v>
      </c>
      <c r="B13" s="331" t="str">
        <f t="shared" si="1"/>
        <v>05-1361</v>
      </c>
      <c r="C13" s="332" t="str">
        <f t="shared" si="2"/>
        <v>30.06.2026</v>
      </c>
      <c r="D13" s="327"/>
      <c r="E13" s="328" t="s">
        <v>921</v>
      </c>
      <c r="F13" s="331" t="s">
        <v>786</v>
      </c>
      <c r="G13" s="335">
        <f>'1-SB'!C20</f>
        <v>0</v>
      </c>
    </row>
    <row r="14" spans="1:7">
      <c r="A14" s="330" t="str">
        <f t="shared" si="0"/>
        <v>Инвест Класик</v>
      </c>
      <c r="B14" s="331" t="str">
        <f t="shared" si="1"/>
        <v>05-1361</v>
      </c>
      <c r="C14" s="332" t="str">
        <f t="shared" si="2"/>
        <v>30.06.2026</v>
      </c>
      <c r="D14" s="343" t="s">
        <v>171</v>
      </c>
      <c r="E14" s="331" t="s">
        <v>8</v>
      </c>
      <c r="F14" s="331" t="s">
        <v>786</v>
      </c>
      <c r="G14" s="335">
        <f>'1-SB'!C21</f>
        <v>0</v>
      </c>
    </row>
    <row r="15" spans="1:7">
      <c r="A15" s="330" t="str">
        <f t="shared" si="0"/>
        <v>Инвест Класик</v>
      </c>
      <c r="B15" s="331" t="str">
        <f t="shared" si="1"/>
        <v>05-1361</v>
      </c>
      <c r="C15" s="332" t="str">
        <f t="shared" si="2"/>
        <v>30.06.2026</v>
      </c>
      <c r="D15" s="343" t="s">
        <v>172</v>
      </c>
      <c r="E15" s="331" t="s">
        <v>9</v>
      </c>
      <c r="F15" s="331" t="s">
        <v>786</v>
      </c>
      <c r="G15" s="335">
        <f>'1-SB'!C22</f>
        <v>139294.42000000001</v>
      </c>
    </row>
    <row r="16" spans="1:7">
      <c r="A16" s="330" t="str">
        <f t="shared" si="0"/>
        <v>Инвест Класик</v>
      </c>
      <c r="B16" s="331" t="str">
        <f t="shared" si="1"/>
        <v>05-1361</v>
      </c>
      <c r="C16" s="332" t="str">
        <f t="shared" si="2"/>
        <v>30.06.2026</v>
      </c>
      <c r="D16" s="343" t="s">
        <v>173</v>
      </c>
      <c r="E16" s="331" t="s">
        <v>159</v>
      </c>
      <c r="F16" s="331" t="s">
        <v>786</v>
      </c>
      <c r="G16" s="335">
        <f>'1-SB'!C23</f>
        <v>0</v>
      </c>
    </row>
    <row r="17" spans="1:7">
      <c r="A17" s="330" t="str">
        <f t="shared" si="0"/>
        <v>Инвест Класик</v>
      </c>
      <c r="B17" s="331" t="str">
        <f t="shared" si="1"/>
        <v>05-1361</v>
      </c>
      <c r="C17" s="332" t="str">
        <f t="shared" si="2"/>
        <v>30.06.2026</v>
      </c>
      <c r="D17" s="343" t="s">
        <v>174</v>
      </c>
      <c r="E17" s="331" t="s">
        <v>126</v>
      </c>
      <c r="F17" s="331" t="s">
        <v>786</v>
      </c>
      <c r="G17" s="335">
        <f>'1-SB'!C24</f>
        <v>0</v>
      </c>
    </row>
    <row r="18" spans="1:7">
      <c r="A18" s="330" t="str">
        <f t="shared" si="0"/>
        <v>Инвест Класик</v>
      </c>
      <c r="B18" s="331" t="str">
        <f t="shared" si="1"/>
        <v>05-1361</v>
      </c>
      <c r="C18" s="332" t="str">
        <f t="shared" si="2"/>
        <v>30.06.2026</v>
      </c>
      <c r="D18" s="327" t="s">
        <v>175</v>
      </c>
      <c r="E18" s="344" t="s">
        <v>11</v>
      </c>
      <c r="F18" s="331" t="s">
        <v>786</v>
      </c>
      <c r="G18" s="335">
        <f>'1-SB'!C25</f>
        <v>139294.42000000001</v>
      </c>
    </row>
    <row r="19" spans="1:7">
      <c r="A19" s="330" t="str">
        <f t="shared" si="0"/>
        <v>Инвест Класик</v>
      </c>
      <c r="B19" s="331" t="str">
        <f t="shared" si="1"/>
        <v>05-1361</v>
      </c>
      <c r="C19" s="332" t="str">
        <f t="shared" si="2"/>
        <v>30.06.2026</v>
      </c>
      <c r="D19" s="327"/>
      <c r="E19" s="328" t="s">
        <v>925</v>
      </c>
      <c r="F19" s="331" t="s">
        <v>786</v>
      </c>
      <c r="G19" s="335">
        <f>'1-SB'!C26</f>
        <v>0</v>
      </c>
    </row>
    <row r="20" spans="1:7">
      <c r="A20" s="330" t="str">
        <f t="shared" si="0"/>
        <v>Инвест Класик</v>
      </c>
      <c r="B20" s="331" t="str">
        <f t="shared" si="1"/>
        <v>05-1361</v>
      </c>
      <c r="C20" s="332" t="str">
        <f t="shared" si="2"/>
        <v>30.06.2026</v>
      </c>
      <c r="D20" s="343" t="s">
        <v>176</v>
      </c>
      <c r="E20" s="331" t="s">
        <v>136</v>
      </c>
      <c r="F20" s="331" t="s">
        <v>786</v>
      </c>
      <c r="G20" s="335">
        <f>'1-SB'!C27</f>
        <v>8660947.910000002</v>
      </c>
    </row>
    <row r="21" spans="1:7">
      <c r="A21" s="330" t="str">
        <f t="shared" si="0"/>
        <v>Инвест Класик</v>
      </c>
      <c r="B21" s="331" t="str">
        <f t="shared" si="1"/>
        <v>05-1361</v>
      </c>
      <c r="C21" s="332" t="str">
        <f t="shared" si="2"/>
        <v>30.06.2026</v>
      </c>
      <c r="D21" s="343" t="s">
        <v>177</v>
      </c>
      <c r="E21" s="345" t="s">
        <v>91</v>
      </c>
      <c r="F21" s="331" t="s">
        <v>786</v>
      </c>
      <c r="G21" s="335">
        <f>'1-SB'!C28</f>
        <v>6774583.3400000008</v>
      </c>
    </row>
    <row r="22" spans="1:7">
      <c r="A22" s="330" t="str">
        <f t="shared" si="0"/>
        <v>Инвест Класик</v>
      </c>
      <c r="B22" s="331" t="str">
        <f t="shared" si="1"/>
        <v>05-1361</v>
      </c>
      <c r="C22" s="332" t="str">
        <f t="shared" si="2"/>
        <v>30.06.2026</v>
      </c>
      <c r="D22" s="343" t="s">
        <v>178</v>
      </c>
      <c r="E22" s="345" t="s">
        <v>108</v>
      </c>
      <c r="F22" s="331" t="s">
        <v>786</v>
      </c>
      <c r="G22" s="335">
        <f>'1-SB'!C29</f>
        <v>0</v>
      </c>
    </row>
    <row r="23" spans="1:7">
      <c r="A23" s="330" t="str">
        <f t="shared" si="0"/>
        <v>Инвест Класик</v>
      </c>
      <c r="B23" s="331" t="str">
        <f t="shared" si="1"/>
        <v>05-1361</v>
      </c>
      <c r="C23" s="332" t="str">
        <f t="shared" si="2"/>
        <v>30.06.2026</v>
      </c>
      <c r="D23" s="343" t="s">
        <v>179</v>
      </c>
      <c r="E23" s="345" t="s">
        <v>99</v>
      </c>
      <c r="F23" s="331" t="s">
        <v>786</v>
      </c>
      <c r="G23" s="335">
        <f>'1-SB'!C30</f>
        <v>1725976.42</v>
      </c>
    </row>
    <row r="24" spans="1:7">
      <c r="A24" s="330" t="str">
        <f t="shared" si="0"/>
        <v>Инвест Класик</v>
      </c>
      <c r="B24" s="331" t="str">
        <f t="shared" si="1"/>
        <v>05-1361</v>
      </c>
      <c r="C24" s="332" t="str">
        <f t="shared" si="2"/>
        <v>30.06.2026</v>
      </c>
      <c r="D24" s="343" t="s">
        <v>180</v>
      </c>
      <c r="E24" s="345" t="s">
        <v>10</v>
      </c>
      <c r="F24" s="331" t="s">
        <v>786</v>
      </c>
      <c r="G24" s="335">
        <f>'1-SB'!C31</f>
        <v>160388.15</v>
      </c>
    </row>
    <row r="25" spans="1:7">
      <c r="A25" s="330" t="str">
        <f t="shared" si="0"/>
        <v>Инвест Класик</v>
      </c>
      <c r="B25" s="331" t="str">
        <f t="shared" si="1"/>
        <v>05-1361</v>
      </c>
      <c r="C25" s="332" t="str">
        <f t="shared" si="2"/>
        <v>30.06.2026</v>
      </c>
      <c r="D25" s="343" t="s">
        <v>181</v>
      </c>
      <c r="E25" s="331" t="s">
        <v>128</v>
      </c>
      <c r="F25" s="331" t="s">
        <v>786</v>
      </c>
      <c r="G25" s="335">
        <f>'1-SB'!C32</f>
        <v>0</v>
      </c>
    </row>
    <row r="26" spans="1:7">
      <c r="A26" s="330" t="str">
        <f t="shared" si="0"/>
        <v>Инвест Класик</v>
      </c>
      <c r="B26" s="331" t="str">
        <f t="shared" si="1"/>
        <v>05-1361</v>
      </c>
      <c r="C26" s="332" t="str">
        <f t="shared" si="2"/>
        <v>30.06.2026</v>
      </c>
      <c r="D26" s="343" t="s">
        <v>182</v>
      </c>
      <c r="E26" s="331" t="s">
        <v>129</v>
      </c>
      <c r="F26" s="331" t="s">
        <v>786</v>
      </c>
      <c r="G26" s="335">
        <f>'1-SB'!C33</f>
        <v>906354.6399999999</v>
      </c>
    </row>
    <row r="27" spans="1:7">
      <c r="A27" s="330" t="str">
        <f t="shared" si="0"/>
        <v>Инвест Класик</v>
      </c>
      <c r="B27" s="331" t="str">
        <f t="shared" si="1"/>
        <v>05-1361</v>
      </c>
      <c r="C27" s="332" t="str">
        <f t="shared" si="2"/>
        <v>30.06.2026</v>
      </c>
      <c r="D27" s="343" t="s">
        <v>183</v>
      </c>
      <c r="E27" s="331" t="s">
        <v>130</v>
      </c>
      <c r="F27" s="331" t="s">
        <v>786</v>
      </c>
      <c r="G27" s="335">
        <f>'1-SB'!C34</f>
        <v>0</v>
      </c>
    </row>
    <row r="28" spans="1:7">
      <c r="A28" s="330" t="str">
        <f t="shared" si="0"/>
        <v>Инвест Класик</v>
      </c>
      <c r="B28" s="331" t="str">
        <f t="shared" si="1"/>
        <v>05-1361</v>
      </c>
      <c r="C28" s="332" t="str">
        <f t="shared" si="2"/>
        <v>30.06.2026</v>
      </c>
      <c r="D28" s="343" t="s">
        <v>184</v>
      </c>
      <c r="E28" s="331" t="s">
        <v>131</v>
      </c>
      <c r="F28" s="331" t="s">
        <v>786</v>
      </c>
      <c r="G28" s="335">
        <f>'1-SB'!C35</f>
        <v>0</v>
      </c>
    </row>
    <row r="29" spans="1:7">
      <c r="A29" s="330" t="str">
        <f t="shared" si="0"/>
        <v>Инвест Класик</v>
      </c>
      <c r="B29" s="331" t="str">
        <f t="shared" si="1"/>
        <v>05-1361</v>
      </c>
      <c r="C29" s="332" t="str">
        <f t="shared" si="2"/>
        <v>30.06.2026</v>
      </c>
      <c r="D29" s="343" t="s">
        <v>185</v>
      </c>
      <c r="E29" s="331" t="s">
        <v>1454</v>
      </c>
      <c r="F29" s="331" t="s">
        <v>786</v>
      </c>
      <c r="G29" s="335">
        <f>'1-SB'!C36</f>
        <v>0</v>
      </c>
    </row>
    <row r="30" spans="1:7">
      <c r="A30" s="330" t="str">
        <f t="shared" si="0"/>
        <v>Инвест Класик</v>
      </c>
      <c r="B30" s="331" t="str">
        <f t="shared" si="1"/>
        <v>05-1361</v>
      </c>
      <c r="C30" s="332" t="str">
        <f t="shared" si="2"/>
        <v>30.06.2026</v>
      </c>
      <c r="D30" s="343" t="s">
        <v>186</v>
      </c>
      <c r="E30" s="344" t="s">
        <v>12</v>
      </c>
      <c r="F30" s="331" t="s">
        <v>786</v>
      </c>
      <c r="G30" s="335">
        <f>'1-SB'!C37</f>
        <v>9567302.5500000026</v>
      </c>
    </row>
    <row r="31" spans="1:7">
      <c r="A31" s="330" t="str">
        <f t="shared" si="0"/>
        <v>Инвест Класик</v>
      </c>
      <c r="B31" s="331" t="str">
        <f t="shared" si="1"/>
        <v>05-1361</v>
      </c>
      <c r="C31" s="332" t="str">
        <f t="shared" si="2"/>
        <v>30.06.2026</v>
      </c>
      <c r="D31" s="327"/>
      <c r="E31" s="328" t="s">
        <v>926</v>
      </c>
      <c r="F31" s="331" t="s">
        <v>786</v>
      </c>
      <c r="G31" s="335">
        <f>'1-SB'!C38</f>
        <v>0</v>
      </c>
    </row>
    <row r="32" spans="1:7">
      <c r="A32" s="330" t="str">
        <f t="shared" si="0"/>
        <v>Инвест Класик</v>
      </c>
      <c r="B32" s="331" t="str">
        <f t="shared" si="1"/>
        <v>05-1361</v>
      </c>
      <c r="C32" s="332" t="str">
        <f t="shared" si="2"/>
        <v>30.06.2026</v>
      </c>
      <c r="D32" s="338" t="s">
        <v>187</v>
      </c>
      <c r="E32" s="339" t="s">
        <v>133</v>
      </c>
      <c r="F32" s="331" t="s">
        <v>786</v>
      </c>
      <c r="G32" s="335">
        <f>'1-SB'!C39</f>
        <v>38307.160000000003</v>
      </c>
    </row>
    <row r="33" spans="1:7">
      <c r="A33" s="330" t="str">
        <f t="shared" si="0"/>
        <v>Инвест Класик</v>
      </c>
      <c r="B33" s="331" t="str">
        <f t="shared" si="1"/>
        <v>05-1361</v>
      </c>
      <c r="C33" s="332" t="str">
        <f t="shared" si="2"/>
        <v>30.06.2026</v>
      </c>
      <c r="D33" s="338" t="s">
        <v>188</v>
      </c>
      <c r="E33" s="339" t="s">
        <v>92</v>
      </c>
      <c r="F33" s="331" t="s">
        <v>786</v>
      </c>
      <c r="G33" s="335">
        <f>'1-SB'!C40</f>
        <v>0</v>
      </c>
    </row>
    <row r="34" spans="1:7">
      <c r="A34" s="330" t="str">
        <f t="shared" si="0"/>
        <v>Инвест Класик</v>
      </c>
      <c r="B34" s="331" t="str">
        <f t="shared" si="1"/>
        <v>05-1361</v>
      </c>
      <c r="C34" s="332" t="str">
        <f t="shared" si="2"/>
        <v>30.06.2026</v>
      </c>
      <c r="D34" s="338" t="s">
        <v>189</v>
      </c>
      <c r="E34" s="339" t="s">
        <v>134</v>
      </c>
      <c r="F34" s="331" t="s">
        <v>786</v>
      </c>
      <c r="G34" s="335">
        <f>'1-SB'!C41</f>
        <v>0</v>
      </c>
    </row>
    <row r="35" spans="1:7">
      <c r="A35" s="330" t="str">
        <f t="shared" ref="A35:A58" si="3">dfName</f>
        <v>Инвест Класик</v>
      </c>
      <c r="B35" s="331" t="str">
        <f t="shared" ref="B35:B58" si="4">dfRG</f>
        <v>05-1361</v>
      </c>
      <c r="C35" s="332" t="str">
        <f t="shared" ref="C35:C58" si="5">EndDate</f>
        <v>30.06.2026</v>
      </c>
      <c r="D35" s="338" t="s">
        <v>190</v>
      </c>
      <c r="E35" s="339" t="s">
        <v>100</v>
      </c>
      <c r="F35" s="331" t="s">
        <v>786</v>
      </c>
      <c r="G35" s="335">
        <f>'1-SB'!C42</f>
        <v>6849.88</v>
      </c>
    </row>
    <row r="36" spans="1:7">
      <c r="A36" s="330" t="str">
        <f t="shared" si="3"/>
        <v>Инвест Класик</v>
      </c>
      <c r="B36" s="331" t="str">
        <f t="shared" si="4"/>
        <v>05-1361</v>
      </c>
      <c r="C36" s="332" t="str">
        <f t="shared" si="5"/>
        <v>30.06.2026</v>
      </c>
      <c r="D36" s="336" t="s">
        <v>191</v>
      </c>
      <c r="E36" s="342" t="s">
        <v>13</v>
      </c>
      <c r="F36" s="331" t="s">
        <v>786</v>
      </c>
      <c r="G36" s="335">
        <f>'1-SB'!C43</f>
        <v>45157.04</v>
      </c>
    </row>
    <row r="37" spans="1:7">
      <c r="A37" s="330" t="str">
        <f t="shared" si="3"/>
        <v>Инвест Класик</v>
      </c>
      <c r="B37" s="331" t="str">
        <f t="shared" si="4"/>
        <v>05-1361</v>
      </c>
      <c r="C37" s="332" t="str">
        <f t="shared" si="5"/>
        <v>30.06.2026</v>
      </c>
      <c r="D37" s="336" t="s">
        <v>192</v>
      </c>
      <c r="E37" s="337" t="s">
        <v>927</v>
      </c>
      <c r="F37" s="331" t="s">
        <v>786</v>
      </c>
      <c r="G37" s="335">
        <f>'1-SB'!C44</f>
        <v>0</v>
      </c>
    </row>
    <row r="38" spans="1:7">
      <c r="A38" s="330" t="str">
        <f t="shared" si="3"/>
        <v>Инвест Класик</v>
      </c>
      <c r="B38" s="331" t="str">
        <f t="shared" si="4"/>
        <v>05-1361</v>
      </c>
      <c r="C38" s="332" t="str">
        <f t="shared" si="5"/>
        <v>30.06.2026</v>
      </c>
      <c r="D38" s="336" t="s">
        <v>193</v>
      </c>
      <c r="E38" s="342" t="s">
        <v>34</v>
      </c>
      <c r="F38" s="331" t="s">
        <v>786</v>
      </c>
      <c r="G38" s="335">
        <f>'1-SB'!C45</f>
        <v>9751754.0100000016</v>
      </c>
    </row>
    <row r="39" spans="1:7">
      <c r="A39" s="330" t="str">
        <f t="shared" si="3"/>
        <v>Инвест Класик</v>
      </c>
      <c r="B39" s="331" t="str">
        <f t="shared" si="4"/>
        <v>05-1361</v>
      </c>
      <c r="C39" s="332" t="str">
        <f t="shared" si="5"/>
        <v>30.06.2026</v>
      </c>
      <c r="D39" s="336" t="s">
        <v>194</v>
      </c>
      <c r="E39" s="336" t="s">
        <v>36</v>
      </c>
      <c r="F39" s="331" t="s">
        <v>786</v>
      </c>
      <c r="G39" s="335">
        <f>'1-SB'!C47</f>
        <v>9751754.0100000016</v>
      </c>
    </row>
    <row r="40" spans="1:7">
      <c r="A40" s="346" t="str">
        <f t="shared" si="3"/>
        <v>Инвест Класик</v>
      </c>
      <c r="B40" s="347" t="str">
        <f t="shared" si="4"/>
        <v>05-1361</v>
      </c>
      <c r="C40" s="348" t="str">
        <f t="shared" si="5"/>
        <v>30.06.2026</v>
      </c>
      <c r="D40" s="349"/>
      <c r="E40" s="350" t="s">
        <v>24</v>
      </c>
      <c r="F40" s="347" t="s">
        <v>787</v>
      </c>
      <c r="G40" s="351">
        <f>'1-SB'!G10</f>
        <v>0</v>
      </c>
    </row>
    <row r="41" spans="1:7">
      <c r="A41" s="346" t="str">
        <f t="shared" si="3"/>
        <v>Инвест Класик</v>
      </c>
      <c r="B41" s="347" t="str">
        <f t="shared" si="4"/>
        <v>05-1361</v>
      </c>
      <c r="C41" s="348" t="str">
        <f t="shared" si="5"/>
        <v>30.06.2026</v>
      </c>
      <c r="D41" s="352" t="s">
        <v>195</v>
      </c>
      <c r="E41" s="353" t="s">
        <v>924</v>
      </c>
      <c r="F41" s="347" t="s">
        <v>787</v>
      </c>
      <c r="G41" s="351">
        <f>'1-SB'!G11</f>
        <v>12292907.470000001</v>
      </c>
    </row>
    <row r="42" spans="1:7">
      <c r="A42" s="346" t="str">
        <f t="shared" si="3"/>
        <v>Инвест Класик</v>
      </c>
      <c r="B42" s="347" t="str">
        <f t="shared" si="4"/>
        <v>05-1361</v>
      </c>
      <c r="C42" s="348" t="str">
        <f t="shared" si="5"/>
        <v>30.06.2026</v>
      </c>
      <c r="D42" s="354"/>
      <c r="E42" s="353" t="s">
        <v>923</v>
      </c>
      <c r="F42" s="347" t="s">
        <v>787</v>
      </c>
      <c r="G42" s="351">
        <f>'1-SB'!G12</f>
        <v>0</v>
      </c>
    </row>
    <row r="43" spans="1:7" ht="31.5">
      <c r="A43" s="346" t="str">
        <f t="shared" si="3"/>
        <v>Инвест Класик</v>
      </c>
      <c r="B43" s="347" t="str">
        <f t="shared" si="4"/>
        <v>05-1361</v>
      </c>
      <c r="C43" s="348" t="str">
        <f t="shared" si="5"/>
        <v>30.06.2026</v>
      </c>
      <c r="D43" s="355" t="s">
        <v>196</v>
      </c>
      <c r="E43" s="356" t="s">
        <v>135</v>
      </c>
      <c r="F43" s="347" t="s">
        <v>787</v>
      </c>
      <c r="G43" s="351">
        <f>'1-SB'!G13</f>
        <v>-3050813.5700000003</v>
      </c>
    </row>
    <row r="44" spans="1:7">
      <c r="A44" s="346" t="str">
        <f t="shared" si="3"/>
        <v>Инвест Класик</v>
      </c>
      <c r="B44" s="347" t="str">
        <f t="shared" si="4"/>
        <v>05-1361</v>
      </c>
      <c r="C44" s="348" t="str">
        <f t="shared" si="5"/>
        <v>30.06.2026</v>
      </c>
      <c r="D44" s="354" t="s">
        <v>197</v>
      </c>
      <c r="E44" s="356" t="s">
        <v>25</v>
      </c>
      <c r="F44" s="347" t="s">
        <v>787</v>
      </c>
      <c r="G44" s="351">
        <f>'1-SB'!G14</f>
        <v>0</v>
      </c>
    </row>
    <row r="45" spans="1:7">
      <c r="A45" s="346" t="str">
        <f t="shared" si="3"/>
        <v>Инвест Класик</v>
      </c>
      <c r="B45" s="347" t="str">
        <f t="shared" si="4"/>
        <v>05-1361</v>
      </c>
      <c r="C45" s="348" t="str">
        <f t="shared" si="5"/>
        <v>30.06.2026</v>
      </c>
      <c r="D45" s="354" t="s">
        <v>198</v>
      </c>
      <c r="E45" s="356" t="s">
        <v>111</v>
      </c>
      <c r="F45" s="347" t="s">
        <v>787</v>
      </c>
      <c r="G45" s="351">
        <f>'1-SB'!G15</f>
        <v>0</v>
      </c>
    </row>
    <row r="46" spans="1:7">
      <c r="A46" s="346" t="str">
        <f t="shared" si="3"/>
        <v>Инвест Класик</v>
      </c>
      <c r="B46" s="347" t="str">
        <f t="shared" si="4"/>
        <v>05-1361</v>
      </c>
      <c r="C46" s="348" t="str">
        <f t="shared" si="5"/>
        <v>30.06.2026</v>
      </c>
      <c r="D46" s="352" t="s">
        <v>199</v>
      </c>
      <c r="E46" s="357" t="s">
        <v>23</v>
      </c>
      <c r="F46" s="347" t="s">
        <v>787</v>
      </c>
      <c r="G46" s="351">
        <f>'1-SB'!G16</f>
        <v>-3050813.5700000003</v>
      </c>
    </row>
    <row r="47" spans="1:7">
      <c r="A47" s="346" t="str">
        <f t="shared" si="3"/>
        <v>Инвест Класик</v>
      </c>
      <c r="B47" s="347" t="str">
        <f t="shared" si="4"/>
        <v>05-1361</v>
      </c>
      <c r="C47" s="348" t="str">
        <f t="shared" si="5"/>
        <v>30.06.2026</v>
      </c>
      <c r="D47" s="352"/>
      <c r="E47" s="353" t="s">
        <v>922</v>
      </c>
      <c r="F47" s="347" t="s">
        <v>787</v>
      </c>
      <c r="G47" s="351">
        <f>'1-SB'!G17</f>
        <v>0</v>
      </c>
    </row>
    <row r="48" spans="1:7">
      <c r="A48" s="346" t="str">
        <f t="shared" si="3"/>
        <v>Инвест Класик</v>
      </c>
      <c r="B48" s="347" t="str">
        <f t="shared" si="4"/>
        <v>05-1361</v>
      </c>
      <c r="C48" s="348" t="str">
        <f t="shared" si="5"/>
        <v>30.06.2026</v>
      </c>
      <c r="D48" s="354" t="s">
        <v>200</v>
      </c>
      <c r="E48" s="356" t="s">
        <v>26</v>
      </c>
      <c r="F48" s="347" t="s">
        <v>787</v>
      </c>
      <c r="G48" s="351">
        <f>'1-SB'!G18</f>
        <v>39710.539999999339</v>
      </c>
    </row>
    <row r="49" spans="1:7">
      <c r="A49" s="346" t="str">
        <f t="shared" si="3"/>
        <v>Инвест Класик</v>
      </c>
      <c r="B49" s="347" t="str">
        <f t="shared" si="4"/>
        <v>05-1361</v>
      </c>
      <c r="C49" s="348" t="str">
        <f t="shared" si="5"/>
        <v>30.06.2026</v>
      </c>
      <c r="D49" s="354" t="s">
        <v>201</v>
      </c>
      <c r="E49" s="358" t="s">
        <v>27</v>
      </c>
      <c r="F49" s="347" t="s">
        <v>787</v>
      </c>
      <c r="G49" s="351">
        <f>'1-SB'!G19</f>
        <v>1442330.8799999994</v>
      </c>
    </row>
    <row r="50" spans="1:7">
      <c r="A50" s="346" t="str">
        <f t="shared" si="3"/>
        <v>Инвест Класик</v>
      </c>
      <c r="B50" s="347" t="str">
        <f t="shared" si="4"/>
        <v>05-1361</v>
      </c>
      <c r="C50" s="348" t="str">
        <f t="shared" si="5"/>
        <v>30.06.2026</v>
      </c>
      <c r="D50" s="354" t="s">
        <v>202</v>
      </c>
      <c r="E50" s="358" t="s">
        <v>28</v>
      </c>
      <c r="F50" s="347" t="s">
        <v>787</v>
      </c>
      <c r="G50" s="351">
        <f>'1-SB'!G20</f>
        <v>-1402620.34</v>
      </c>
    </row>
    <row r="51" spans="1:7">
      <c r="A51" s="346" t="str">
        <f t="shared" si="3"/>
        <v>Инвест Класик</v>
      </c>
      <c r="B51" s="347" t="str">
        <f t="shared" si="4"/>
        <v>05-1361</v>
      </c>
      <c r="C51" s="348" t="str">
        <f t="shared" si="5"/>
        <v>30.06.2026</v>
      </c>
      <c r="D51" s="359" t="s">
        <v>203</v>
      </c>
      <c r="E51" s="360" t="s">
        <v>981</v>
      </c>
      <c r="F51" s="347" t="s">
        <v>787</v>
      </c>
      <c r="G51" s="351">
        <f>'1-SB'!G21</f>
        <v>440950.98</v>
      </c>
    </row>
    <row r="52" spans="1:7">
      <c r="A52" s="346" t="str">
        <f t="shared" si="3"/>
        <v>Инвест Класик</v>
      </c>
      <c r="B52" s="347" t="str">
        <f t="shared" si="4"/>
        <v>05-1361</v>
      </c>
      <c r="C52" s="348" t="str">
        <f t="shared" si="5"/>
        <v>30.06.2026</v>
      </c>
      <c r="D52" s="359" t="s">
        <v>983</v>
      </c>
      <c r="E52" s="360" t="s">
        <v>982</v>
      </c>
      <c r="F52" s="347" t="s">
        <v>787</v>
      </c>
      <c r="G52" s="351">
        <f>'1-SB'!G22</f>
        <v>0</v>
      </c>
    </row>
    <row r="53" spans="1:7">
      <c r="A53" s="346" t="str">
        <f t="shared" si="3"/>
        <v>Инвест Класик</v>
      </c>
      <c r="B53" s="347" t="str">
        <f t="shared" si="4"/>
        <v>05-1361</v>
      </c>
      <c r="C53" s="348" t="str">
        <f t="shared" si="5"/>
        <v>30.06.2026</v>
      </c>
      <c r="D53" s="352" t="s">
        <v>204</v>
      </c>
      <c r="E53" s="357" t="s">
        <v>29</v>
      </c>
      <c r="F53" s="347" t="s">
        <v>787</v>
      </c>
      <c r="G53" s="351">
        <f>'1-SB'!G23</f>
        <v>480661.51999999932</v>
      </c>
    </row>
    <row r="54" spans="1:7">
      <c r="A54" s="346" t="str">
        <f t="shared" si="3"/>
        <v>Инвест Класик</v>
      </c>
      <c r="B54" s="347" t="str">
        <f t="shared" si="4"/>
        <v>05-1361</v>
      </c>
      <c r="C54" s="348" t="str">
        <f t="shared" si="5"/>
        <v>30.06.2026</v>
      </c>
      <c r="D54" s="349" t="s">
        <v>205</v>
      </c>
      <c r="E54" s="361" t="s">
        <v>31</v>
      </c>
      <c r="F54" s="347" t="s">
        <v>787</v>
      </c>
      <c r="G54" s="351">
        <f>'1-SB'!G24</f>
        <v>9722755.4199999999</v>
      </c>
    </row>
    <row r="55" spans="1:7">
      <c r="A55" s="346" t="str">
        <f t="shared" si="3"/>
        <v>Инвест Класик</v>
      </c>
      <c r="B55" s="347" t="str">
        <f t="shared" si="4"/>
        <v>05-1361</v>
      </c>
      <c r="C55" s="348" t="str">
        <f t="shared" si="5"/>
        <v>30.06.2026</v>
      </c>
      <c r="D55" s="349"/>
      <c r="E55" s="350" t="s">
        <v>33</v>
      </c>
      <c r="F55" s="347" t="s">
        <v>787</v>
      </c>
      <c r="G55" s="351">
        <f>'1-SB'!G26</f>
        <v>0</v>
      </c>
    </row>
    <row r="56" spans="1:7">
      <c r="A56" s="346" t="str">
        <f t="shared" si="3"/>
        <v>Инвест Класик</v>
      </c>
      <c r="B56" s="347" t="str">
        <f t="shared" si="4"/>
        <v>05-1361</v>
      </c>
      <c r="C56" s="348" t="str">
        <f t="shared" si="5"/>
        <v>30.06.2026</v>
      </c>
      <c r="D56" s="354" t="s">
        <v>206</v>
      </c>
      <c r="E56" s="362" t="s">
        <v>137</v>
      </c>
      <c r="F56" s="347" t="s">
        <v>787</v>
      </c>
      <c r="G56" s="351">
        <f>'1-SB'!G27</f>
        <v>0</v>
      </c>
    </row>
    <row r="57" spans="1:7">
      <c r="A57" s="346" t="str">
        <f t="shared" si="3"/>
        <v>Инвест Класик</v>
      </c>
      <c r="B57" s="347" t="str">
        <f t="shared" si="4"/>
        <v>05-1361</v>
      </c>
      <c r="C57" s="348" t="str">
        <f t="shared" si="5"/>
        <v>30.06.2026</v>
      </c>
      <c r="D57" s="354" t="s">
        <v>207</v>
      </c>
      <c r="E57" s="356" t="s">
        <v>124</v>
      </c>
      <c r="F57" s="347" t="s">
        <v>787</v>
      </c>
      <c r="G57" s="351">
        <f>'1-SB'!G28</f>
        <v>16411.190000000002</v>
      </c>
    </row>
    <row r="58" spans="1:7">
      <c r="A58" s="346" t="str">
        <f t="shared" si="3"/>
        <v>Инвест Класик</v>
      </c>
      <c r="B58" s="347" t="str">
        <f t="shared" si="4"/>
        <v>05-1361</v>
      </c>
      <c r="C58" s="348" t="str">
        <f t="shared" si="5"/>
        <v>30.06.2026</v>
      </c>
      <c r="D58" s="354" t="s">
        <v>208</v>
      </c>
      <c r="E58" s="358" t="s">
        <v>160</v>
      </c>
      <c r="F58" s="347" t="s">
        <v>787</v>
      </c>
      <c r="G58" s="351">
        <f>'1-SB'!G29</f>
        <v>663.99</v>
      </c>
    </row>
    <row r="59" spans="1:7">
      <c r="A59" s="346"/>
      <c r="B59" s="347"/>
      <c r="C59" s="348"/>
      <c r="D59" s="354" t="s">
        <v>209</v>
      </c>
      <c r="E59" s="358" t="s">
        <v>93</v>
      </c>
      <c r="F59" s="347" t="s">
        <v>787</v>
      </c>
      <c r="G59" s="351">
        <f>'1-SB'!G30</f>
        <v>15747.2</v>
      </c>
    </row>
    <row r="60" spans="1:7">
      <c r="A60" s="346" t="str">
        <f t="shared" ref="A60:A81" si="6">dfName</f>
        <v>Инвест Класик</v>
      </c>
      <c r="B60" s="347" t="str">
        <f t="shared" ref="B60:B81" si="7">dfRG</f>
        <v>05-1361</v>
      </c>
      <c r="C60" s="348" t="str">
        <f t="shared" ref="C60:C81" si="8">EndDate</f>
        <v>30.06.2026</v>
      </c>
      <c r="D60" s="359" t="s">
        <v>210</v>
      </c>
      <c r="E60" s="358" t="s">
        <v>106</v>
      </c>
      <c r="F60" s="347" t="s">
        <v>787</v>
      </c>
      <c r="G60" s="351">
        <f>'1-SB'!G31</f>
        <v>0</v>
      </c>
    </row>
    <row r="61" spans="1:7">
      <c r="A61" s="346" t="str">
        <f t="shared" si="6"/>
        <v>Инвест Класик</v>
      </c>
      <c r="B61" s="347" t="str">
        <f t="shared" si="7"/>
        <v>05-1361</v>
      </c>
      <c r="C61" s="348" t="str">
        <f t="shared" si="8"/>
        <v>30.06.2026</v>
      </c>
      <c r="D61" s="354" t="s">
        <v>211</v>
      </c>
      <c r="E61" s="362" t="s">
        <v>119</v>
      </c>
      <c r="F61" s="347" t="s">
        <v>787</v>
      </c>
      <c r="G61" s="351">
        <f>'1-SB'!G32</f>
        <v>7.4</v>
      </c>
    </row>
    <row r="62" spans="1:7">
      <c r="A62" s="346" t="str">
        <f t="shared" si="6"/>
        <v>Инвест Класик</v>
      </c>
      <c r="B62" s="347" t="str">
        <f t="shared" si="7"/>
        <v>05-1361</v>
      </c>
      <c r="C62" s="348" t="str">
        <f t="shared" si="8"/>
        <v>30.06.2026</v>
      </c>
      <c r="D62" s="359" t="s">
        <v>212</v>
      </c>
      <c r="E62" s="347" t="s">
        <v>138</v>
      </c>
      <c r="F62" s="347" t="s">
        <v>787</v>
      </c>
      <c r="G62" s="351">
        <f>'1-SB'!G33</f>
        <v>0</v>
      </c>
    </row>
    <row r="63" spans="1:7">
      <c r="A63" s="346" t="str">
        <f t="shared" si="6"/>
        <v>Инвест Класик</v>
      </c>
      <c r="B63" s="347" t="str">
        <f t="shared" si="7"/>
        <v>05-1361</v>
      </c>
      <c r="C63" s="348" t="str">
        <f t="shared" si="8"/>
        <v>30.06.2026</v>
      </c>
      <c r="D63" s="354" t="s">
        <v>213</v>
      </c>
      <c r="E63" s="362" t="s">
        <v>101</v>
      </c>
      <c r="F63" s="347" t="s">
        <v>787</v>
      </c>
      <c r="G63" s="351">
        <f>'1-SB'!G34</f>
        <v>0</v>
      </c>
    </row>
    <row r="64" spans="1:7">
      <c r="A64" s="346" t="str">
        <f t="shared" si="6"/>
        <v>Инвест Класик</v>
      </c>
      <c r="B64" s="347" t="str">
        <f t="shared" si="7"/>
        <v>05-1361</v>
      </c>
      <c r="C64" s="348" t="str">
        <f t="shared" si="8"/>
        <v>30.06.2026</v>
      </c>
      <c r="D64" s="354" t="s">
        <v>214</v>
      </c>
      <c r="E64" s="362" t="s">
        <v>102</v>
      </c>
      <c r="F64" s="347" t="s">
        <v>787</v>
      </c>
      <c r="G64" s="351">
        <f>'1-SB'!G35</f>
        <v>0</v>
      </c>
    </row>
    <row r="65" spans="1:7">
      <c r="A65" s="346" t="str">
        <f t="shared" si="6"/>
        <v>Инвест Класик</v>
      </c>
      <c r="B65" s="347" t="str">
        <f t="shared" si="7"/>
        <v>05-1361</v>
      </c>
      <c r="C65" s="348" t="str">
        <f t="shared" si="8"/>
        <v>30.06.2026</v>
      </c>
      <c r="D65" s="354" t="s">
        <v>215</v>
      </c>
      <c r="E65" s="362" t="s">
        <v>139</v>
      </c>
      <c r="F65" s="347" t="s">
        <v>787</v>
      </c>
      <c r="G65" s="351">
        <f>'1-SB'!G36</f>
        <v>0</v>
      </c>
    </row>
    <row r="66" spans="1:7">
      <c r="A66" s="346" t="str">
        <f t="shared" si="6"/>
        <v>Инвест Класик</v>
      </c>
      <c r="B66" s="347" t="str">
        <f t="shared" si="7"/>
        <v>05-1361</v>
      </c>
      <c r="C66" s="348" t="str">
        <f t="shared" si="8"/>
        <v>30.06.2026</v>
      </c>
      <c r="D66" s="359" t="s">
        <v>216</v>
      </c>
      <c r="E66" s="347" t="s">
        <v>140</v>
      </c>
      <c r="F66" s="347" t="s">
        <v>787</v>
      </c>
      <c r="G66" s="351">
        <f>'1-SB'!G37</f>
        <v>0</v>
      </c>
    </row>
    <row r="67" spans="1:7" ht="31.5">
      <c r="A67" s="346" t="str">
        <f t="shared" si="6"/>
        <v>Инвест Класик</v>
      </c>
      <c r="B67" s="347" t="str">
        <f t="shared" si="7"/>
        <v>05-1361</v>
      </c>
      <c r="C67" s="348" t="str">
        <f t="shared" si="8"/>
        <v>30.06.2026</v>
      </c>
      <c r="D67" s="355" t="s">
        <v>217</v>
      </c>
      <c r="E67" s="362" t="s">
        <v>141</v>
      </c>
      <c r="F67" s="347" t="s">
        <v>787</v>
      </c>
      <c r="G67" s="351">
        <f>'1-SB'!G38</f>
        <v>12580</v>
      </c>
    </row>
    <row r="68" spans="1:7">
      <c r="A68" s="346" t="str">
        <f t="shared" si="6"/>
        <v>Инвест Класик</v>
      </c>
      <c r="B68" s="347" t="str">
        <f t="shared" si="7"/>
        <v>05-1361</v>
      </c>
      <c r="C68" s="348" t="str">
        <f t="shared" si="8"/>
        <v>30.06.2026</v>
      </c>
      <c r="D68" s="354" t="s">
        <v>218</v>
      </c>
      <c r="E68" s="362" t="s">
        <v>112</v>
      </c>
      <c r="F68" s="347" t="s">
        <v>787</v>
      </c>
      <c r="G68" s="351">
        <f>'1-SB'!G39</f>
        <v>0</v>
      </c>
    </row>
    <row r="69" spans="1:7">
      <c r="A69" s="346" t="str">
        <f t="shared" si="6"/>
        <v>Инвест Класик</v>
      </c>
      <c r="B69" s="347" t="str">
        <f t="shared" si="7"/>
        <v>05-1361</v>
      </c>
      <c r="C69" s="348" t="str">
        <f t="shared" si="8"/>
        <v>30.06.2026</v>
      </c>
      <c r="D69" s="349" t="s">
        <v>219</v>
      </c>
      <c r="E69" s="361" t="s">
        <v>34</v>
      </c>
      <c r="F69" s="347" t="s">
        <v>787</v>
      </c>
      <c r="G69" s="351">
        <f>'1-SB'!G40</f>
        <v>28998.590000000004</v>
      </c>
    </row>
    <row r="70" spans="1:7">
      <c r="A70" s="346" t="str">
        <f t="shared" si="6"/>
        <v>Инвест Класик</v>
      </c>
      <c r="B70" s="347" t="str">
        <f t="shared" si="7"/>
        <v>05-1361</v>
      </c>
      <c r="C70" s="348" t="str">
        <f t="shared" si="8"/>
        <v>30.06.2026</v>
      </c>
      <c r="D70" s="352" t="s">
        <v>220</v>
      </c>
      <c r="E70" s="352" t="s">
        <v>35</v>
      </c>
      <c r="F70" s="347" t="s">
        <v>787</v>
      </c>
      <c r="G70" s="351">
        <f>'1-SB'!G47</f>
        <v>9751754.0099999998</v>
      </c>
    </row>
    <row r="71" spans="1:7">
      <c r="A71" s="363" t="str">
        <f t="shared" si="6"/>
        <v>Инвест Класик</v>
      </c>
      <c r="B71" s="364" t="str">
        <f t="shared" si="7"/>
        <v>05-1361</v>
      </c>
      <c r="C71" s="365" t="str">
        <f t="shared" si="8"/>
        <v>30.06.2026</v>
      </c>
      <c r="D71" s="366"/>
      <c r="E71" s="367" t="s">
        <v>16</v>
      </c>
      <c r="F71" s="364" t="s">
        <v>822</v>
      </c>
      <c r="G71" s="368">
        <f>'2-OD'!C10</f>
        <v>0</v>
      </c>
    </row>
    <row r="72" spans="1:7">
      <c r="A72" s="363" t="str">
        <f t="shared" si="6"/>
        <v>Инвест Класик</v>
      </c>
      <c r="B72" s="364" t="str">
        <f t="shared" si="7"/>
        <v>05-1361</v>
      </c>
      <c r="C72" s="365" t="str">
        <f t="shared" si="8"/>
        <v>30.06.2026</v>
      </c>
      <c r="D72" s="369"/>
      <c r="E72" s="370" t="s">
        <v>18</v>
      </c>
      <c r="F72" s="364" t="s">
        <v>822</v>
      </c>
      <c r="G72" s="368">
        <f>'2-OD'!C11</f>
        <v>0</v>
      </c>
    </row>
    <row r="73" spans="1:7">
      <c r="A73" s="363" t="str">
        <f t="shared" si="6"/>
        <v>Инвест Класик</v>
      </c>
      <c r="B73" s="364" t="str">
        <f t="shared" si="7"/>
        <v>05-1361</v>
      </c>
      <c r="C73" s="365" t="str">
        <f t="shared" si="8"/>
        <v>30.06.2026</v>
      </c>
      <c r="D73" s="366" t="s">
        <v>788</v>
      </c>
      <c r="E73" s="371" t="s">
        <v>19</v>
      </c>
      <c r="F73" s="364" t="s">
        <v>822</v>
      </c>
      <c r="G73" s="368">
        <f>'2-OD'!C12</f>
        <v>0</v>
      </c>
    </row>
    <row r="74" spans="1:7" ht="31.5">
      <c r="A74" s="363" t="str">
        <f t="shared" si="6"/>
        <v>Инвест Класик</v>
      </c>
      <c r="B74" s="364" t="str">
        <f t="shared" si="7"/>
        <v>05-1361</v>
      </c>
      <c r="C74" s="365" t="str">
        <f t="shared" si="8"/>
        <v>30.06.2026</v>
      </c>
      <c r="D74" s="366" t="s">
        <v>789</v>
      </c>
      <c r="E74" s="371" t="s">
        <v>930</v>
      </c>
      <c r="F74" s="364" t="s">
        <v>822</v>
      </c>
      <c r="G74" s="368">
        <f>'2-OD'!C13</f>
        <v>564</v>
      </c>
    </row>
    <row r="75" spans="1:7" ht="31.5">
      <c r="A75" s="363" t="str">
        <f t="shared" si="6"/>
        <v>Инвест Класик</v>
      </c>
      <c r="B75" s="364" t="str">
        <f t="shared" si="7"/>
        <v>05-1361</v>
      </c>
      <c r="C75" s="365" t="str">
        <f t="shared" si="8"/>
        <v>30.06.2026</v>
      </c>
      <c r="D75" s="366" t="s">
        <v>790</v>
      </c>
      <c r="E75" s="371" t="s">
        <v>931</v>
      </c>
      <c r="F75" s="364" t="s">
        <v>822</v>
      </c>
      <c r="G75" s="368">
        <f>'2-OD'!C14</f>
        <v>2764743.13</v>
      </c>
    </row>
    <row r="76" spans="1:7">
      <c r="A76" s="363" t="str">
        <f t="shared" si="6"/>
        <v>Инвест Класик</v>
      </c>
      <c r="B76" s="364" t="str">
        <f t="shared" si="7"/>
        <v>05-1361</v>
      </c>
      <c r="C76" s="365" t="str">
        <f t="shared" si="8"/>
        <v>30.06.2026</v>
      </c>
      <c r="D76" s="366" t="s">
        <v>791</v>
      </c>
      <c r="E76" s="371" t="s">
        <v>932</v>
      </c>
      <c r="F76" s="364" t="s">
        <v>822</v>
      </c>
      <c r="G76" s="368">
        <f>'2-OD'!C15</f>
        <v>0.04</v>
      </c>
    </row>
    <row r="77" spans="1:7">
      <c r="A77" s="363" t="str">
        <f t="shared" si="6"/>
        <v>Инвест Класик</v>
      </c>
      <c r="B77" s="364" t="str">
        <f t="shared" si="7"/>
        <v>05-1361</v>
      </c>
      <c r="C77" s="365" t="str">
        <f t="shared" si="8"/>
        <v>30.06.2026</v>
      </c>
      <c r="D77" s="366" t="s">
        <v>792</v>
      </c>
      <c r="E77" s="371" t="s">
        <v>973</v>
      </c>
      <c r="F77" s="364" t="s">
        <v>822</v>
      </c>
      <c r="G77" s="368">
        <f>'2-OD'!C16</f>
        <v>151.9</v>
      </c>
    </row>
    <row r="78" spans="1:7">
      <c r="A78" s="363" t="str">
        <f t="shared" si="6"/>
        <v>Инвест Класик</v>
      </c>
      <c r="B78" s="364" t="str">
        <f t="shared" si="7"/>
        <v>05-1361</v>
      </c>
      <c r="C78" s="365" t="str">
        <f t="shared" si="8"/>
        <v>30.06.2026</v>
      </c>
      <c r="D78" s="369" t="s">
        <v>793</v>
      </c>
      <c r="E78" s="372" t="s">
        <v>20</v>
      </c>
      <c r="F78" s="364" t="s">
        <v>822</v>
      </c>
      <c r="G78" s="368">
        <f>'2-OD'!C18</f>
        <v>2765459.07</v>
      </c>
    </row>
    <row r="79" spans="1:7">
      <c r="A79" s="363" t="str">
        <f t="shared" si="6"/>
        <v>Инвест Класик</v>
      </c>
      <c r="B79" s="364" t="str">
        <f t="shared" si="7"/>
        <v>05-1361</v>
      </c>
      <c r="C79" s="365" t="str">
        <f t="shared" si="8"/>
        <v>30.06.2026</v>
      </c>
      <c r="D79" s="369"/>
      <c r="E79" s="373" t="s">
        <v>113</v>
      </c>
      <c r="F79" s="364" t="s">
        <v>822</v>
      </c>
      <c r="G79" s="368">
        <f>'2-OD'!C19</f>
        <v>0</v>
      </c>
    </row>
    <row r="80" spans="1:7">
      <c r="A80" s="363" t="str">
        <f t="shared" si="6"/>
        <v>Инвест Класик</v>
      </c>
      <c r="B80" s="364" t="str">
        <f t="shared" si="7"/>
        <v>05-1361</v>
      </c>
      <c r="C80" s="365" t="str">
        <f t="shared" si="8"/>
        <v>30.06.2026</v>
      </c>
      <c r="D80" s="366" t="s">
        <v>794</v>
      </c>
      <c r="E80" s="371" t="s">
        <v>817</v>
      </c>
      <c r="F80" s="364" t="s">
        <v>822</v>
      </c>
      <c r="G80" s="368">
        <f>'2-OD'!C20</f>
        <v>0</v>
      </c>
    </row>
    <row r="81" spans="1:7">
      <c r="A81" s="363" t="str">
        <f t="shared" si="6"/>
        <v>Инвест Класик</v>
      </c>
      <c r="B81" s="364" t="str">
        <f t="shared" si="7"/>
        <v>05-1361</v>
      </c>
      <c r="C81" s="365" t="str">
        <f t="shared" si="8"/>
        <v>30.06.2026</v>
      </c>
      <c r="D81" s="366" t="s">
        <v>795</v>
      </c>
      <c r="E81" s="371" t="s">
        <v>121</v>
      </c>
      <c r="F81" s="364" t="s">
        <v>822</v>
      </c>
      <c r="G81" s="368">
        <f>'2-OD'!C21</f>
        <v>98728.38</v>
      </c>
    </row>
    <row r="82" spans="1:7">
      <c r="A82" s="363"/>
      <c r="B82" s="364"/>
      <c r="C82" s="365"/>
      <c r="D82" s="366" t="s">
        <v>796</v>
      </c>
      <c r="E82" s="371" t="s">
        <v>21</v>
      </c>
      <c r="F82" s="364" t="s">
        <v>822</v>
      </c>
      <c r="G82" s="368">
        <f>'2-OD'!C22</f>
        <v>0</v>
      </c>
    </row>
    <row r="83" spans="1:7">
      <c r="A83" s="363" t="str">
        <f t="shared" ref="A83:A109" si="9">dfName</f>
        <v>Инвест Класик</v>
      </c>
      <c r="B83" s="364" t="str">
        <f t="shared" ref="B83:B109" si="10">dfRG</f>
        <v>05-1361</v>
      </c>
      <c r="C83" s="365" t="str">
        <f t="shared" ref="C83:C109" si="11">EndDate</f>
        <v>30.06.2026</v>
      </c>
      <c r="D83" s="366" t="s">
        <v>797</v>
      </c>
      <c r="E83" s="371" t="s">
        <v>142</v>
      </c>
      <c r="F83" s="364" t="s">
        <v>822</v>
      </c>
      <c r="G83" s="368">
        <f>'2-OD'!C23</f>
        <v>0</v>
      </c>
    </row>
    <row r="84" spans="1:7">
      <c r="A84" s="363" t="str">
        <f t="shared" si="9"/>
        <v>Инвест Класик</v>
      </c>
      <c r="B84" s="364" t="str">
        <f t="shared" si="10"/>
        <v>05-1361</v>
      </c>
      <c r="C84" s="365" t="str">
        <f t="shared" si="11"/>
        <v>30.06.2026</v>
      </c>
      <c r="D84" s="366" t="s">
        <v>798</v>
      </c>
      <c r="E84" s="371" t="s">
        <v>22</v>
      </c>
      <c r="F84" s="364" t="s">
        <v>822</v>
      </c>
      <c r="G84" s="368">
        <f>'2-OD'!C24</f>
        <v>0</v>
      </c>
    </row>
    <row r="85" spans="1:7">
      <c r="A85" s="363" t="str">
        <f t="shared" si="9"/>
        <v>Инвест Класик</v>
      </c>
      <c r="B85" s="364" t="str">
        <f t="shared" si="10"/>
        <v>05-1361</v>
      </c>
      <c r="C85" s="365" t="str">
        <f t="shared" si="11"/>
        <v>30.06.2026</v>
      </c>
      <c r="D85" s="369" t="s">
        <v>799</v>
      </c>
      <c r="E85" s="372" t="s">
        <v>23</v>
      </c>
      <c r="F85" s="364" t="s">
        <v>822</v>
      </c>
      <c r="G85" s="368">
        <f>'2-OD'!C25</f>
        <v>98728.38</v>
      </c>
    </row>
    <row r="86" spans="1:7">
      <c r="A86" s="363" t="str">
        <f t="shared" si="9"/>
        <v>Инвест Класик</v>
      </c>
      <c r="B86" s="364" t="str">
        <f t="shared" si="10"/>
        <v>05-1361</v>
      </c>
      <c r="C86" s="365" t="str">
        <f t="shared" si="11"/>
        <v>30.06.2026</v>
      </c>
      <c r="D86" s="369" t="s">
        <v>800</v>
      </c>
      <c r="E86" s="373" t="s">
        <v>143</v>
      </c>
      <c r="F86" s="364" t="s">
        <v>822</v>
      </c>
      <c r="G86" s="368">
        <f>'2-OD'!C26</f>
        <v>2864187.4499999997</v>
      </c>
    </row>
    <row r="87" spans="1:7">
      <c r="A87" s="363" t="str">
        <f t="shared" si="9"/>
        <v>Инвест Класик</v>
      </c>
      <c r="B87" s="364" t="str">
        <f t="shared" si="10"/>
        <v>05-1361</v>
      </c>
      <c r="C87" s="365" t="str">
        <f t="shared" si="11"/>
        <v>30.06.2026</v>
      </c>
      <c r="D87" s="369" t="s">
        <v>801</v>
      </c>
      <c r="E87" s="373" t="s">
        <v>818</v>
      </c>
      <c r="F87" s="364" t="s">
        <v>822</v>
      </c>
      <c r="G87" s="368">
        <f>'2-OD'!C27</f>
        <v>440951.10000000056</v>
      </c>
    </row>
    <row r="88" spans="1:7">
      <c r="A88" s="363" t="str">
        <f t="shared" si="9"/>
        <v>Инвест Класик</v>
      </c>
      <c r="B88" s="364" t="str">
        <f t="shared" si="10"/>
        <v>05-1361</v>
      </c>
      <c r="C88" s="365" t="str">
        <f t="shared" si="11"/>
        <v>30.06.2026</v>
      </c>
      <c r="D88" s="369" t="s">
        <v>802</v>
      </c>
      <c r="E88" s="373" t="s">
        <v>144</v>
      </c>
      <c r="F88" s="364" t="s">
        <v>822</v>
      </c>
      <c r="G88" s="368">
        <f>'2-OD'!C28</f>
        <v>0</v>
      </c>
    </row>
    <row r="89" spans="1:7">
      <c r="A89" s="363" t="str">
        <f t="shared" si="9"/>
        <v>Инвест Класик</v>
      </c>
      <c r="B89" s="364" t="str">
        <f t="shared" si="10"/>
        <v>05-1361</v>
      </c>
      <c r="C89" s="365" t="str">
        <f t="shared" si="11"/>
        <v>30.06.2026</v>
      </c>
      <c r="D89" s="369" t="s">
        <v>803</v>
      </c>
      <c r="E89" s="373" t="s">
        <v>145</v>
      </c>
      <c r="F89" s="364" t="s">
        <v>822</v>
      </c>
      <c r="G89" s="368">
        <f>'2-OD'!C29</f>
        <v>440951.10000000056</v>
      </c>
    </row>
    <row r="90" spans="1:7">
      <c r="A90" s="363" t="str">
        <f t="shared" si="9"/>
        <v>Инвест Класик</v>
      </c>
      <c r="B90" s="364" t="str">
        <f t="shared" si="10"/>
        <v>05-1361</v>
      </c>
      <c r="C90" s="365" t="str">
        <f t="shared" si="11"/>
        <v>30.06.2026</v>
      </c>
      <c r="D90" s="369" t="s">
        <v>804</v>
      </c>
      <c r="E90" s="373" t="s">
        <v>820</v>
      </c>
      <c r="F90" s="364" t="s">
        <v>822</v>
      </c>
      <c r="G90" s="368">
        <f>'2-OD'!C30</f>
        <v>3305138.5500000003</v>
      </c>
    </row>
    <row r="91" spans="1:7">
      <c r="A91" s="374" t="str">
        <f t="shared" si="9"/>
        <v>Инвест Класик</v>
      </c>
      <c r="B91" s="375" t="str">
        <f t="shared" si="10"/>
        <v>05-1361</v>
      </c>
      <c r="C91" s="376" t="str">
        <f t="shared" si="11"/>
        <v>30.06.2026</v>
      </c>
      <c r="D91" s="377"/>
      <c r="E91" s="378" t="s">
        <v>17</v>
      </c>
      <c r="F91" s="375" t="s">
        <v>823</v>
      </c>
      <c r="G91" s="379">
        <f>'2-OD'!G10</f>
        <v>0</v>
      </c>
    </row>
    <row r="92" spans="1:7">
      <c r="A92" s="374" t="str">
        <f t="shared" si="9"/>
        <v>Инвест Класик</v>
      </c>
      <c r="B92" s="375" t="str">
        <f t="shared" si="10"/>
        <v>05-1361</v>
      </c>
      <c r="C92" s="376" t="str">
        <f t="shared" si="11"/>
        <v>30.06.2026</v>
      </c>
      <c r="D92" s="380"/>
      <c r="E92" s="381" t="s">
        <v>37</v>
      </c>
      <c r="F92" s="375" t="s">
        <v>823</v>
      </c>
      <c r="G92" s="379">
        <f>'2-OD'!G11</f>
        <v>0</v>
      </c>
    </row>
    <row r="93" spans="1:7">
      <c r="A93" s="374" t="str">
        <f t="shared" si="9"/>
        <v>Инвест Класик</v>
      </c>
      <c r="B93" s="375" t="str">
        <f t="shared" si="10"/>
        <v>05-1361</v>
      </c>
      <c r="C93" s="376" t="str">
        <f t="shared" si="11"/>
        <v>30.06.2026</v>
      </c>
      <c r="D93" s="377" t="s">
        <v>805</v>
      </c>
      <c r="E93" s="382" t="s">
        <v>38</v>
      </c>
      <c r="F93" s="375" t="s">
        <v>823</v>
      </c>
      <c r="G93" s="379">
        <f>'2-OD'!G12</f>
        <v>353.87</v>
      </c>
    </row>
    <row r="94" spans="1:7" ht="31.5">
      <c r="A94" s="374" t="str">
        <f t="shared" si="9"/>
        <v>Инвест Класик</v>
      </c>
      <c r="B94" s="375" t="str">
        <f t="shared" si="10"/>
        <v>05-1361</v>
      </c>
      <c r="C94" s="376" t="str">
        <f t="shared" si="11"/>
        <v>30.06.2026</v>
      </c>
      <c r="D94" s="377" t="s">
        <v>806</v>
      </c>
      <c r="E94" s="382" t="s">
        <v>933</v>
      </c>
      <c r="F94" s="375" t="s">
        <v>823</v>
      </c>
      <c r="G94" s="379">
        <f>'2-OD'!G13</f>
        <v>36.5</v>
      </c>
    </row>
    <row r="95" spans="1:7" ht="31.5">
      <c r="A95" s="374" t="str">
        <f t="shared" si="9"/>
        <v>Инвест Класик</v>
      </c>
      <c r="B95" s="375" t="str">
        <f t="shared" si="10"/>
        <v>05-1361</v>
      </c>
      <c r="C95" s="376" t="str">
        <f t="shared" si="11"/>
        <v>30.06.2026</v>
      </c>
      <c r="D95" s="377" t="s">
        <v>807</v>
      </c>
      <c r="E95" s="382" t="s">
        <v>934</v>
      </c>
      <c r="F95" s="375" t="s">
        <v>823</v>
      </c>
      <c r="G95" s="379">
        <f>'2-OD'!G14</f>
        <v>3262078.72</v>
      </c>
    </row>
    <row r="96" spans="1:7">
      <c r="A96" s="374" t="str">
        <f t="shared" si="9"/>
        <v>Инвест Класик</v>
      </c>
      <c r="B96" s="375" t="str">
        <f t="shared" si="10"/>
        <v>05-1361</v>
      </c>
      <c r="C96" s="376" t="str">
        <f t="shared" si="11"/>
        <v>30.06.2026</v>
      </c>
      <c r="D96" s="377" t="s">
        <v>808</v>
      </c>
      <c r="E96" s="382" t="s">
        <v>935</v>
      </c>
      <c r="F96" s="375" t="s">
        <v>823</v>
      </c>
      <c r="G96" s="379">
        <f>'2-OD'!G15</f>
        <v>0.17</v>
      </c>
    </row>
    <row r="97" spans="1:7">
      <c r="A97" s="374" t="str">
        <f t="shared" si="9"/>
        <v>Инвест Класик</v>
      </c>
      <c r="B97" s="375" t="str">
        <f t="shared" si="10"/>
        <v>05-1361</v>
      </c>
      <c r="C97" s="376" t="str">
        <f t="shared" si="11"/>
        <v>30.06.2026</v>
      </c>
      <c r="D97" s="377" t="s">
        <v>809</v>
      </c>
      <c r="E97" s="383" t="s">
        <v>936</v>
      </c>
      <c r="F97" s="375" t="s">
        <v>823</v>
      </c>
      <c r="G97" s="379">
        <f>'2-OD'!G16</f>
        <v>42669.29</v>
      </c>
    </row>
    <row r="98" spans="1:7">
      <c r="A98" s="374" t="str">
        <f t="shared" si="9"/>
        <v>Инвест Класик</v>
      </c>
      <c r="B98" s="375" t="str">
        <f t="shared" si="10"/>
        <v>05-1361</v>
      </c>
      <c r="C98" s="376" t="str">
        <f t="shared" si="11"/>
        <v>30.06.2026</v>
      </c>
      <c r="D98" s="377" t="s">
        <v>810</v>
      </c>
      <c r="E98" s="382" t="s">
        <v>937</v>
      </c>
      <c r="F98" s="375" t="s">
        <v>823</v>
      </c>
      <c r="G98" s="379">
        <f>'2-OD'!G17</f>
        <v>0</v>
      </c>
    </row>
    <row r="99" spans="1:7">
      <c r="A99" s="374" t="str">
        <f t="shared" si="9"/>
        <v>Инвест Класик</v>
      </c>
      <c r="B99" s="375" t="str">
        <f t="shared" si="10"/>
        <v>05-1361</v>
      </c>
      <c r="C99" s="376" t="str">
        <f t="shared" si="11"/>
        <v>30.06.2026</v>
      </c>
      <c r="D99" s="380" t="s">
        <v>811</v>
      </c>
      <c r="E99" s="384" t="s">
        <v>20</v>
      </c>
      <c r="F99" s="375" t="s">
        <v>823</v>
      </c>
      <c r="G99" s="379">
        <f>'2-OD'!G18</f>
        <v>3305138.5500000003</v>
      </c>
    </row>
    <row r="100" spans="1:7">
      <c r="A100" s="374" t="str">
        <f t="shared" si="9"/>
        <v>Инвест Класик</v>
      </c>
      <c r="B100" s="375" t="str">
        <f t="shared" si="10"/>
        <v>05-1361</v>
      </c>
      <c r="C100" s="376" t="str">
        <f t="shared" si="11"/>
        <v>30.06.2026</v>
      </c>
      <c r="D100" s="380"/>
      <c r="E100" s="385" t="s">
        <v>39</v>
      </c>
      <c r="F100" s="375" t="s">
        <v>823</v>
      </c>
      <c r="G100" s="379">
        <f>'2-OD'!G19</f>
        <v>0</v>
      </c>
    </row>
    <row r="101" spans="1:7">
      <c r="A101" s="374" t="str">
        <f t="shared" si="9"/>
        <v>Инвест Класик</v>
      </c>
      <c r="B101" s="375" t="str">
        <f t="shared" si="10"/>
        <v>05-1361</v>
      </c>
      <c r="C101" s="376" t="str">
        <f t="shared" si="11"/>
        <v>30.06.2026</v>
      </c>
      <c r="D101" s="380" t="s">
        <v>812</v>
      </c>
      <c r="E101" s="384" t="s">
        <v>23</v>
      </c>
      <c r="F101" s="375" t="s">
        <v>823</v>
      </c>
      <c r="G101" s="379">
        <f>'2-OD'!G25</f>
        <v>0</v>
      </c>
    </row>
    <row r="102" spans="1:7">
      <c r="A102" s="374" t="str">
        <f t="shared" si="9"/>
        <v>Инвест Класик</v>
      </c>
      <c r="B102" s="375" t="str">
        <f t="shared" si="10"/>
        <v>05-1361</v>
      </c>
      <c r="C102" s="376" t="str">
        <f t="shared" si="11"/>
        <v>30.06.2026</v>
      </c>
      <c r="D102" s="380" t="s">
        <v>813</v>
      </c>
      <c r="E102" s="385" t="s">
        <v>40</v>
      </c>
      <c r="F102" s="375" t="s">
        <v>823</v>
      </c>
      <c r="G102" s="379">
        <f>'2-OD'!G26</f>
        <v>3305138.5500000003</v>
      </c>
    </row>
    <row r="103" spans="1:7">
      <c r="A103" s="374" t="str">
        <f t="shared" si="9"/>
        <v>Инвест Класик</v>
      </c>
      <c r="B103" s="375" t="str">
        <f t="shared" si="10"/>
        <v>05-1361</v>
      </c>
      <c r="C103" s="376" t="str">
        <f t="shared" si="11"/>
        <v>30.06.2026</v>
      </c>
      <c r="D103" s="380" t="s">
        <v>814</v>
      </c>
      <c r="E103" s="385" t="s">
        <v>819</v>
      </c>
      <c r="F103" s="375" t="s">
        <v>823</v>
      </c>
      <c r="G103" s="379">
        <f>'2-OD'!G27</f>
        <v>0</v>
      </c>
    </row>
    <row r="104" spans="1:7">
      <c r="A104" s="374" t="str">
        <f t="shared" si="9"/>
        <v>Инвест Класик</v>
      </c>
      <c r="B104" s="375" t="str">
        <f t="shared" si="10"/>
        <v>05-1361</v>
      </c>
      <c r="C104" s="376" t="str">
        <f t="shared" si="11"/>
        <v>30.06.2026</v>
      </c>
      <c r="D104" s="380"/>
      <c r="E104" s="385"/>
      <c r="F104" s="375" t="s">
        <v>823</v>
      </c>
      <c r="G104" s="379">
        <f>'2-OD'!G28</f>
        <v>0</v>
      </c>
    </row>
    <row r="105" spans="1:7">
      <c r="A105" s="374" t="str">
        <f t="shared" si="9"/>
        <v>Инвест Класик</v>
      </c>
      <c r="B105" s="375" t="str">
        <f t="shared" si="10"/>
        <v>05-1361</v>
      </c>
      <c r="C105" s="376" t="str">
        <f t="shared" si="11"/>
        <v>30.06.2026</v>
      </c>
      <c r="D105" s="380" t="s">
        <v>815</v>
      </c>
      <c r="E105" s="385" t="s">
        <v>146</v>
      </c>
      <c r="F105" s="375" t="s">
        <v>823</v>
      </c>
      <c r="G105" s="379">
        <f>'2-OD'!G29</f>
        <v>0</v>
      </c>
    </row>
    <row r="106" spans="1:7">
      <c r="A106" s="374" t="str">
        <f t="shared" si="9"/>
        <v>Инвест Класик</v>
      </c>
      <c r="B106" s="375" t="str">
        <f t="shared" si="10"/>
        <v>05-1361</v>
      </c>
      <c r="C106" s="376" t="str">
        <f t="shared" si="11"/>
        <v>30.06.2026</v>
      </c>
      <c r="D106" s="380" t="s">
        <v>816</v>
      </c>
      <c r="E106" s="385" t="s">
        <v>821</v>
      </c>
      <c r="F106" s="375" t="s">
        <v>823</v>
      </c>
      <c r="G106" s="379">
        <f>'2-OD'!G30</f>
        <v>3305138.5500000003</v>
      </c>
    </row>
    <row r="107" spans="1:7">
      <c r="A107" s="386" t="str">
        <f t="shared" si="9"/>
        <v>Инвест Класик</v>
      </c>
      <c r="B107" s="387" t="str">
        <f t="shared" si="10"/>
        <v>05-1361</v>
      </c>
      <c r="C107" s="388" t="str">
        <f t="shared" si="11"/>
        <v>30.06.2026</v>
      </c>
      <c r="D107" s="389"/>
      <c r="E107" s="390" t="s">
        <v>978</v>
      </c>
      <c r="F107" s="387" t="s">
        <v>1359</v>
      </c>
      <c r="G107" s="391">
        <f>'3-OPP'!E12</f>
        <v>0</v>
      </c>
    </row>
    <row r="108" spans="1:7" ht="31.5">
      <c r="A108" s="386" t="str">
        <f t="shared" si="9"/>
        <v>Инвест Класик</v>
      </c>
      <c r="B108" s="387" t="str">
        <f t="shared" si="10"/>
        <v>05-1361</v>
      </c>
      <c r="C108" s="388" t="str">
        <f t="shared" si="11"/>
        <v>30.06.2026</v>
      </c>
      <c r="D108" s="389" t="s">
        <v>824</v>
      </c>
      <c r="E108" s="392" t="s">
        <v>979</v>
      </c>
      <c r="F108" s="387" t="s">
        <v>1359</v>
      </c>
      <c r="G108" s="391">
        <f>'3-OPP'!E13</f>
        <v>135000</v>
      </c>
    </row>
    <row r="109" spans="1:7" ht="31.5">
      <c r="A109" s="386" t="str">
        <f t="shared" si="9"/>
        <v>Инвест Класик</v>
      </c>
      <c r="B109" s="387" t="str">
        <f t="shared" si="10"/>
        <v>05-1361</v>
      </c>
      <c r="C109" s="388" t="str">
        <f t="shared" si="11"/>
        <v>30.06.2026</v>
      </c>
      <c r="D109" s="389" t="s">
        <v>825</v>
      </c>
      <c r="E109" s="392" t="s">
        <v>949</v>
      </c>
      <c r="F109" s="387" t="s">
        <v>1359</v>
      </c>
      <c r="G109" s="391">
        <f>'3-OPP'!E14</f>
        <v>0</v>
      </c>
    </row>
    <row r="110" spans="1:7">
      <c r="A110" s="386" t="str">
        <f t="shared" ref="A110:A141" si="12">dfName</f>
        <v>Инвест Класик</v>
      </c>
      <c r="B110" s="387" t="str">
        <f t="shared" ref="B110:B141" si="13">dfRG</f>
        <v>05-1361</v>
      </c>
      <c r="C110" s="388" t="str">
        <f t="shared" ref="C110:C141" si="14">EndDate</f>
        <v>30.06.2026</v>
      </c>
      <c r="D110" s="389" t="s">
        <v>826</v>
      </c>
      <c r="E110" s="393" t="s">
        <v>62</v>
      </c>
      <c r="F110" s="387" t="s">
        <v>1359</v>
      </c>
      <c r="G110" s="391">
        <f>'3-OPP'!E15</f>
        <v>0</v>
      </c>
    </row>
    <row r="111" spans="1:7">
      <c r="A111" s="386" t="str">
        <f t="shared" si="12"/>
        <v>Инвест Класик</v>
      </c>
      <c r="B111" s="387" t="str">
        <f t="shared" si="13"/>
        <v>05-1361</v>
      </c>
      <c r="C111" s="388" t="str">
        <f t="shared" si="14"/>
        <v>30.06.2026</v>
      </c>
      <c r="D111" s="389" t="s">
        <v>827</v>
      </c>
      <c r="E111" s="387" t="s">
        <v>950</v>
      </c>
      <c r="F111" s="387" t="s">
        <v>1359</v>
      </c>
      <c r="G111" s="391">
        <f>'3-OPP'!E16</f>
        <v>0</v>
      </c>
    </row>
    <row r="112" spans="1:7">
      <c r="A112" s="386" t="str">
        <f t="shared" si="12"/>
        <v>Инвест Класик</v>
      </c>
      <c r="B112" s="387" t="str">
        <f t="shared" si="13"/>
        <v>05-1361</v>
      </c>
      <c r="C112" s="388" t="str">
        <f t="shared" si="14"/>
        <v>30.06.2026</v>
      </c>
      <c r="D112" s="389" t="s">
        <v>828</v>
      </c>
      <c r="E112" s="387" t="s">
        <v>980</v>
      </c>
      <c r="F112" s="387" t="s">
        <v>1359</v>
      </c>
      <c r="G112" s="391">
        <f>'3-OPP'!E17</f>
        <v>0</v>
      </c>
    </row>
    <row r="113" spans="1:7">
      <c r="A113" s="386" t="str">
        <f t="shared" si="12"/>
        <v>Инвест Класик</v>
      </c>
      <c r="B113" s="387" t="str">
        <f t="shared" si="13"/>
        <v>05-1361</v>
      </c>
      <c r="C113" s="388" t="str">
        <f t="shared" si="14"/>
        <v>30.06.2026</v>
      </c>
      <c r="D113" s="389" t="s">
        <v>829</v>
      </c>
      <c r="E113" s="392" t="s">
        <v>976</v>
      </c>
      <c r="F113" s="387" t="s">
        <v>1359</v>
      </c>
      <c r="G113" s="391">
        <f>'3-OPP'!E18</f>
        <v>0</v>
      </c>
    </row>
    <row r="114" spans="1:7" ht="31.5">
      <c r="A114" s="386" t="str">
        <f t="shared" si="12"/>
        <v>Инвест Класик</v>
      </c>
      <c r="B114" s="387" t="str">
        <f t="shared" si="13"/>
        <v>05-1361</v>
      </c>
      <c r="C114" s="388" t="str">
        <f t="shared" si="14"/>
        <v>30.06.2026</v>
      </c>
      <c r="D114" s="394" t="s">
        <v>830</v>
      </c>
      <c r="E114" s="390" t="s">
        <v>977</v>
      </c>
      <c r="F114" s="387" t="s">
        <v>1359</v>
      </c>
      <c r="G114" s="391">
        <f>'3-OPP'!E19</f>
        <v>135000</v>
      </c>
    </row>
    <row r="115" spans="1:7">
      <c r="A115" s="386" t="str">
        <f t="shared" si="12"/>
        <v>Инвест Класик</v>
      </c>
      <c r="B115" s="387" t="str">
        <f t="shared" si="13"/>
        <v>05-1361</v>
      </c>
      <c r="C115" s="388" t="str">
        <f t="shared" si="14"/>
        <v>30.06.2026</v>
      </c>
      <c r="D115" s="389"/>
      <c r="E115" s="390" t="s">
        <v>122</v>
      </c>
      <c r="F115" s="387" t="s">
        <v>1359</v>
      </c>
      <c r="G115" s="391">
        <f>'3-OPP'!E20</f>
        <v>0</v>
      </c>
    </row>
    <row r="116" spans="1:7" ht="31.5">
      <c r="A116" s="386" t="str">
        <f t="shared" si="12"/>
        <v>Инвест Класик</v>
      </c>
      <c r="B116" s="387" t="str">
        <f t="shared" si="13"/>
        <v>05-1361</v>
      </c>
      <c r="C116" s="388" t="str">
        <f t="shared" si="14"/>
        <v>30.06.2026</v>
      </c>
      <c r="D116" s="389" t="s">
        <v>831</v>
      </c>
      <c r="E116" s="392" t="s">
        <v>951</v>
      </c>
      <c r="F116" s="387" t="s">
        <v>1359</v>
      </c>
      <c r="G116" s="391">
        <f>'3-OPP'!E21</f>
        <v>4701.4899999999907</v>
      </c>
    </row>
    <row r="117" spans="1:7" ht="31.5">
      <c r="A117" s="386" t="str">
        <f t="shared" si="12"/>
        <v>Инвест Класик</v>
      </c>
      <c r="B117" s="387" t="str">
        <f t="shared" si="13"/>
        <v>05-1361</v>
      </c>
      <c r="C117" s="388" t="str">
        <f t="shared" si="14"/>
        <v>30.06.2026</v>
      </c>
      <c r="D117" s="389" t="s">
        <v>832</v>
      </c>
      <c r="E117" s="392" t="s">
        <v>952</v>
      </c>
      <c r="F117" s="387" t="s">
        <v>1359</v>
      </c>
      <c r="G117" s="391">
        <f>'3-OPP'!E22</f>
        <v>0</v>
      </c>
    </row>
    <row r="118" spans="1:7">
      <c r="A118" s="386" t="str">
        <f t="shared" si="12"/>
        <v>Инвест Класик</v>
      </c>
      <c r="B118" s="387" t="str">
        <f t="shared" si="13"/>
        <v>05-1361</v>
      </c>
      <c r="C118" s="388" t="str">
        <f t="shared" si="14"/>
        <v>30.06.2026</v>
      </c>
      <c r="D118" s="389" t="s">
        <v>833</v>
      </c>
      <c r="E118" s="392" t="s">
        <v>953</v>
      </c>
      <c r="F118" s="387" t="s">
        <v>1359</v>
      </c>
      <c r="G118" s="391">
        <f>'3-OPP'!E23</f>
        <v>12006.8</v>
      </c>
    </row>
    <row r="119" spans="1:7">
      <c r="A119" s="386" t="str">
        <f t="shared" si="12"/>
        <v>Инвест Класик</v>
      </c>
      <c r="B119" s="387" t="str">
        <f t="shared" si="13"/>
        <v>05-1361</v>
      </c>
      <c r="C119" s="388" t="str">
        <f t="shared" si="14"/>
        <v>30.06.2026</v>
      </c>
      <c r="D119" s="389" t="s">
        <v>834</v>
      </c>
      <c r="E119" s="392" t="s">
        <v>954</v>
      </c>
      <c r="F119" s="387" t="s">
        <v>1359</v>
      </c>
      <c r="G119" s="391">
        <f>'3-OPP'!E24</f>
        <v>353.87</v>
      </c>
    </row>
    <row r="120" spans="1:7">
      <c r="A120" s="386" t="str">
        <f t="shared" si="12"/>
        <v>Инвест Класик</v>
      </c>
      <c r="B120" s="387" t="str">
        <f t="shared" si="13"/>
        <v>05-1361</v>
      </c>
      <c r="C120" s="388" t="str">
        <f t="shared" si="14"/>
        <v>30.06.2026</v>
      </c>
      <c r="D120" s="389" t="s">
        <v>835</v>
      </c>
      <c r="E120" s="387" t="s">
        <v>955</v>
      </c>
      <c r="F120" s="387" t="s">
        <v>1359</v>
      </c>
      <c r="G120" s="391">
        <f>'3-OPP'!E25</f>
        <v>-93438.74</v>
      </c>
    </row>
    <row r="121" spans="1:7">
      <c r="A121" s="386" t="str">
        <f t="shared" si="12"/>
        <v>Инвест Класик</v>
      </c>
      <c r="B121" s="387" t="str">
        <f t="shared" si="13"/>
        <v>05-1361</v>
      </c>
      <c r="C121" s="388" t="str">
        <f t="shared" si="14"/>
        <v>30.06.2026</v>
      </c>
      <c r="D121" s="389" t="s">
        <v>836</v>
      </c>
      <c r="E121" s="387" t="s">
        <v>956</v>
      </c>
      <c r="F121" s="387" t="s">
        <v>1359</v>
      </c>
      <c r="G121" s="391">
        <f>'3-OPP'!E26</f>
        <v>-3990.43</v>
      </c>
    </row>
    <row r="122" spans="1:7">
      <c r="A122" s="386" t="str">
        <f t="shared" si="12"/>
        <v>Инвест Класик</v>
      </c>
      <c r="B122" s="387" t="str">
        <f t="shared" si="13"/>
        <v>05-1361</v>
      </c>
      <c r="C122" s="388" t="str">
        <f t="shared" si="14"/>
        <v>30.06.2026</v>
      </c>
      <c r="D122" s="389" t="s">
        <v>837</v>
      </c>
      <c r="E122" s="387" t="s">
        <v>957</v>
      </c>
      <c r="F122" s="387" t="s">
        <v>1359</v>
      </c>
      <c r="G122" s="391">
        <f>'3-OPP'!E27</f>
        <v>0.01</v>
      </c>
    </row>
    <row r="123" spans="1:7">
      <c r="A123" s="386" t="str">
        <f t="shared" si="12"/>
        <v>Инвест Класик</v>
      </c>
      <c r="B123" s="387" t="str">
        <f t="shared" si="13"/>
        <v>05-1361</v>
      </c>
      <c r="C123" s="388" t="str">
        <f t="shared" si="14"/>
        <v>30.06.2026</v>
      </c>
      <c r="D123" s="389" t="s">
        <v>838</v>
      </c>
      <c r="E123" s="392" t="s">
        <v>958</v>
      </c>
      <c r="F123" s="387" t="s">
        <v>1359</v>
      </c>
      <c r="G123" s="391">
        <f>'3-OPP'!E28</f>
        <v>-1634.5</v>
      </c>
    </row>
    <row r="124" spans="1:7" ht="31.5">
      <c r="A124" s="386" t="str">
        <f t="shared" si="12"/>
        <v>Инвест Класик</v>
      </c>
      <c r="B124" s="387" t="str">
        <f t="shared" si="13"/>
        <v>05-1361</v>
      </c>
      <c r="C124" s="388" t="str">
        <f t="shared" si="14"/>
        <v>30.06.2026</v>
      </c>
      <c r="D124" s="394" t="s">
        <v>839</v>
      </c>
      <c r="E124" s="390" t="s">
        <v>114</v>
      </c>
      <c r="F124" s="387" t="s">
        <v>1359</v>
      </c>
      <c r="G124" s="391">
        <f>'3-OPP'!E29</f>
        <v>-82001.5</v>
      </c>
    </row>
    <row r="125" spans="1:7">
      <c r="A125" s="386" t="str">
        <f t="shared" si="12"/>
        <v>Инвест Класик</v>
      </c>
      <c r="B125" s="387" t="str">
        <f t="shared" si="13"/>
        <v>05-1361</v>
      </c>
      <c r="C125" s="388" t="str">
        <f t="shared" si="14"/>
        <v>30.06.2026</v>
      </c>
      <c r="D125" s="389"/>
      <c r="E125" s="390" t="s">
        <v>123</v>
      </c>
      <c r="F125" s="387" t="s">
        <v>1359</v>
      </c>
      <c r="G125" s="391">
        <f>'3-OPP'!E30</f>
        <v>0</v>
      </c>
    </row>
    <row r="126" spans="1:7">
      <c r="A126" s="386" t="str">
        <f t="shared" si="12"/>
        <v>Инвест Класик</v>
      </c>
      <c r="B126" s="387" t="str">
        <f t="shared" si="13"/>
        <v>05-1361</v>
      </c>
      <c r="C126" s="388" t="str">
        <f t="shared" si="14"/>
        <v>30.06.2026</v>
      </c>
      <c r="D126" s="389" t="s">
        <v>840</v>
      </c>
      <c r="E126" s="392" t="s">
        <v>959</v>
      </c>
      <c r="F126" s="387" t="s">
        <v>1359</v>
      </c>
      <c r="G126" s="391">
        <f>'3-OPP'!E31</f>
        <v>0</v>
      </c>
    </row>
    <row r="127" spans="1:7">
      <c r="A127" s="386" t="str">
        <f t="shared" si="12"/>
        <v>Инвест Класик</v>
      </c>
      <c r="B127" s="387" t="str">
        <f t="shared" si="13"/>
        <v>05-1361</v>
      </c>
      <c r="C127" s="388" t="str">
        <f t="shared" si="14"/>
        <v>30.06.2026</v>
      </c>
      <c r="D127" s="389" t="s">
        <v>841</v>
      </c>
      <c r="E127" s="392" t="s">
        <v>960</v>
      </c>
      <c r="F127" s="387" t="s">
        <v>1359</v>
      </c>
      <c r="G127" s="391">
        <f>'3-OPP'!E32</f>
        <v>0</v>
      </c>
    </row>
    <row r="128" spans="1:7">
      <c r="A128" s="386" t="str">
        <f t="shared" si="12"/>
        <v>Инвест Класик</v>
      </c>
      <c r="B128" s="387" t="str">
        <f t="shared" si="13"/>
        <v>05-1361</v>
      </c>
      <c r="C128" s="388" t="str">
        <f t="shared" si="14"/>
        <v>30.06.2026</v>
      </c>
      <c r="D128" s="389" t="s">
        <v>842</v>
      </c>
      <c r="E128" s="392" t="s">
        <v>961</v>
      </c>
      <c r="F128" s="387" t="s">
        <v>1359</v>
      </c>
      <c r="G128" s="391">
        <f>'3-OPP'!E33</f>
        <v>0</v>
      </c>
    </row>
    <row r="129" spans="1:7">
      <c r="A129" s="386" t="str">
        <f t="shared" si="12"/>
        <v>Инвест Класик</v>
      </c>
      <c r="B129" s="387" t="str">
        <f t="shared" si="13"/>
        <v>05-1361</v>
      </c>
      <c r="C129" s="388" t="str">
        <f t="shared" si="14"/>
        <v>30.06.2026</v>
      </c>
      <c r="D129" s="389" t="s">
        <v>843</v>
      </c>
      <c r="E129" s="392" t="s">
        <v>962</v>
      </c>
      <c r="F129" s="387" t="s">
        <v>1359</v>
      </c>
      <c r="G129" s="391">
        <f>'3-OPP'!E34</f>
        <v>0</v>
      </c>
    </row>
    <row r="130" spans="1:7" ht="31.5">
      <c r="A130" s="386" t="str">
        <f t="shared" si="12"/>
        <v>Инвест Класик</v>
      </c>
      <c r="B130" s="387" t="str">
        <f t="shared" si="13"/>
        <v>05-1361</v>
      </c>
      <c r="C130" s="388" t="str">
        <f t="shared" si="14"/>
        <v>30.06.2026</v>
      </c>
      <c r="D130" s="389" t="s">
        <v>844</v>
      </c>
      <c r="E130" s="392" t="s">
        <v>963</v>
      </c>
      <c r="F130" s="387" t="s">
        <v>1359</v>
      </c>
      <c r="G130" s="391">
        <f>'3-OPP'!E35</f>
        <v>0</v>
      </c>
    </row>
    <row r="131" spans="1:7" ht="31.5">
      <c r="A131" s="386" t="str">
        <f t="shared" si="12"/>
        <v>Инвест Класик</v>
      </c>
      <c r="B131" s="387" t="str">
        <f t="shared" si="13"/>
        <v>05-1361</v>
      </c>
      <c r="C131" s="388" t="str">
        <f t="shared" si="14"/>
        <v>30.06.2026</v>
      </c>
      <c r="D131" s="394" t="s">
        <v>845</v>
      </c>
      <c r="E131" s="390" t="s">
        <v>147</v>
      </c>
      <c r="F131" s="387" t="s">
        <v>1359</v>
      </c>
      <c r="G131" s="391">
        <f>'3-OPP'!E36</f>
        <v>0</v>
      </c>
    </row>
    <row r="132" spans="1:7" ht="31.5">
      <c r="A132" s="386" t="str">
        <f t="shared" si="12"/>
        <v>Инвест Класик</v>
      </c>
      <c r="B132" s="387" t="str">
        <f t="shared" si="13"/>
        <v>05-1361</v>
      </c>
      <c r="C132" s="388" t="str">
        <f t="shared" si="14"/>
        <v>30.06.2026</v>
      </c>
      <c r="D132" s="394" t="s">
        <v>846</v>
      </c>
      <c r="E132" s="390" t="s">
        <v>61</v>
      </c>
      <c r="F132" s="387" t="s">
        <v>1359</v>
      </c>
      <c r="G132" s="391">
        <f>'3-OPP'!E37</f>
        <v>52998.5</v>
      </c>
    </row>
    <row r="133" spans="1:7" ht="31.5">
      <c r="A133" s="386" t="str">
        <f t="shared" si="12"/>
        <v>Инвест Класик</v>
      </c>
      <c r="B133" s="387" t="str">
        <f t="shared" si="13"/>
        <v>05-1361</v>
      </c>
      <c r="C133" s="388" t="str">
        <f t="shared" si="14"/>
        <v>30.06.2026</v>
      </c>
      <c r="D133" s="394" t="s">
        <v>847</v>
      </c>
      <c r="E133" s="390" t="s">
        <v>974</v>
      </c>
      <c r="F133" s="387" t="s">
        <v>1359</v>
      </c>
      <c r="G133" s="391">
        <f>'3-OPP'!E38</f>
        <v>86295.93</v>
      </c>
    </row>
    <row r="134" spans="1:7" ht="31.5">
      <c r="A134" s="386" t="str">
        <f t="shared" si="12"/>
        <v>Инвест Класик</v>
      </c>
      <c r="B134" s="387" t="str">
        <f t="shared" si="13"/>
        <v>05-1361</v>
      </c>
      <c r="C134" s="388" t="str">
        <f t="shared" si="14"/>
        <v>30.06.2026</v>
      </c>
      <c r="D134" s="394" t="s">
        <v>848</v>
      </c>
      <c r="E134" s="390" t="s">
        <v>975</v>
      </c>
      <c r="F134" s="387" t="s">
        <v>1359</v>
      </c>
      <c r="G134" s="391">
        <f>'3-OPP'!E39</f>
        <v>139294.43</v>
      </c>
    </row>
    <row r="135" spans="1:7">
      <c r="A135" s="386" t="str">
        <f t="shared" si="12"/>
        <v>Инвест Класик</v>
      </c>
      <c r="B135" s="387" t="str">
        <f t="shared" si="13"/>
        <v>05-1361</v>
      </c>
      <c r="C135" s="388" t="str">
        <f t="shared" si="14"/>
        <v>30.06.2026</v>
      </c>
      <c r="D135" s="389" t="s">
        <v>849</v>
      </c>
      <c r="E135" s="393" t="s">
        <v>90</v>
      </c>
      <c r="F135" s="387" t="s">
        <v>1359</v>
      </c>
      <c r="G135" s="391">
        <f>'3-OPP'!E40</f>
        <v>139294.42000000001</v>
      </c>
    </row>
    <row r="136" spans="1:7" ht="31.5">
      <c r="A136" s="374" t="str">
        <f t="shared" si="12"/>
        <v>Инвест Класик</v>
      </c>
      <c r="B136" s="375" t="str">
        <f t="shared" si="13"/>
        <v>05-1361</v>
      </c>
      <c r="C136" s="376" t="str">
        <f t="shared" si="14"/>
        <v>30.06.2026</v>
      </c>
      <c r="D136" s="395" t="s">
        <v>850</v>
      </c>
      <c r="E136" s="396" t="s">
        <v>94</v>
      </c>
      <c r="F136" s="375" t="s">
        <v>1360</v>
      </c>
      <c r="G136" s="379">
        <f>'4-OSK'!I13</f>
        <v>8863107.3661821336</v>
      </c>
    </row>
    <row r="137" spans="1:7" ht="31.5">
      <c r="A137" s="374" t="str">
        <f t="shared" si="12"/>
        <v>Инвест Класик</v>
      </c>
      <c r="B137" s="375" t="str">
        <f t="shared" si="13"/>
        <v>05-1361</v>
      </c>
      <c r="C137" s="376" t="str">
        <f t="shared" si="14"/>
        <v>30.06.2026</v>
      </c>
      <c r="D137" s="395" t="s">
        <v>851</v>
      </c>
      <c r="E137" s="396" t="s">
        <v>49</v>
      </c>
      <c r="F137" s="375" t="s">
        <v>1360</v>
      </c>
      <c r="G137" s="379">
        <f>'4-OSK'!I14</f>
        <v>9146804.4499999993</v>
      </c>
    </row>
    <row r="138" spans="1:7" ht="31.5">
      <c r="A138" s="374" t="str">
        <f t="shared" si="12"/>
        <v>Инвест Класик</v>
      </c>
      <c r="B138" s="375" t="str">
        <f t="shared" si="13"/>
        <v>05-1361</v>
      </c>
      <c r="C138" s="376" t="str">
        <f t="shared" si="14"/>
        <v>30.06.2026</v>
      </c>
      <c r="D138" s="395" t="s">
        <v>852</v>
      </c>
      <c r="E138" s="396" t="s">
        <v>50</v>
      </c>
      <c r="F138" s="375" t="s">
        <v>1360</v>
      </c>
      <c r="G138" s="379">
        <f>'4-OSK'!I15</f>
        <v>0</v>
      </c>
    </row>
    <row r="139" spans="1:7" ht="31.5">
      <c r="A139" s="374" t="str">
        <f t="shared" si="12"/>
        <v>Инвест Класик</v>
      </c>
      <c r="B139" s="375" t="str">
        <f t="shared" si="13"/>
        <v>05-1361</v>
      </c>
      <c r="C139" s="376" t="str">
        <f t="shared" si="14"/>
        <v>30.06.2026</v>
      </c>
      <c r="D139" s="395" t="s">
        <v>853</v>
      </c>
      <c r="E139" s="397" t="s">
        <v>223</v>
      </c>
      <c r="F139" s="375" t="s">
        <v>1360</v>
      </c>
      <c r="G139" s="379">
        <f>'4-OSK'!I16</f>
        <v>0</v>
      </c>
    </row>
    <row r="140" spans="1:7" ht="31.5">
      <c r="A140" s="374" t="str">
        <f t="shared" si="12"/>
        <v>Инвест Класик</v>
      </c>
      <c r="B140" s="375" t="str">
        <f t="shared" si="13"/>
        <v>05-1361</v>
      </c>
      <c r="C140" s="376" t="str">
        <f t="shared" si="14"/>
        <v>30.06.2026</v>
      </c>
      <c r="D140" s="395" t="s">
        <v>854</v>
      </c>
      <c r="E140" s="397" t="s">
        <v>964</v>
      </c>
      <c r="F140" s="375" t="s">
        <v>1360</v>
      </c>
      <c r="G140" s="379">
        <f>'4-OSK'!I17</f>
        <v>0</v>
      </c>
    </row>
    <row r="141" spans="1:7" ht="31.5">
      <c r="A141" s="374" t="str">
        <f t="shared" si="12"/>
        <v>Инвест Класик</v>
      </c>
      <c r="B141" s="375" t="str">
        <f t="shared" si="13"/>
        <v>05-1361</v>
      </c>
      <c r="C141" s="376" t="str">
        <f t="shared" si="14"/>
        <v>30.06.2026</v>
      </c>
      <c r="D141" s="395" t="s">
        <v>855</v>
      </c>
      <c r="E141" s="396" t="s">
        <v>51</v>
      </c>
      <c r="F141" s="375" t="s">
        <v>1360</v>
      </c>
      <c r="G141" s="379">
        <f>'4-OSK'!I18</f>
        <v>9146804.4499999993</v>
      </c>
    </row>
    <row r="142" spans="1:7" ht="31.5">
      <c r="A142" s="374" t="str">
        <f t="shared" ref="A142:A155" si="15">dfName</f>
        <v>Инвест Класик</v>
      </c>
      <c r="B142" s="375" t="str">
        <f t="shared" ref="B142:B155" si="16">dfRG</f>
        <v>05-1361</v>
      </c>
      <c r="C142" s="376" t="str">
        <f t="shared" ref="C142:C155" si="17">EndDate</f>
        <v>30.06.2026</v>
      </c>
      <c r="D142" s="395" t="s">
        <v>856</v>
      </c>
      <c r="E142" s="396" t="s">
        <v>148</v>
      </c>
      <c r="F142" s="375" t="s">
        <v>1360</v>
      </c>
      <c r="G142" s="379">
        <f>'4-OSK'!I19</f>
        <v>135000</v>
      </c>
    </row>
    <row r="143" spans="1:7" ht="31.5">
      <c r="A143" s="374" t="str">
        <f t="shared" si="15"/>
        <v>Инвест Класик</v>
      </c>
      <c r="B143" s="375" t="str">
        <f t="shared" si="16"/>
        <v>05-1361</v>
      </c>
      <c r="C143" s="376" t="str">
        <f t="shared" si="17"/>
        <v>30.06.2026</v>
      </c>
      <c r="D143" s="395" t="s">
        <v>857</v>
      </c>
      <c r="E143" s="397" t="s">
        <v>224</v>
      </c>
      <c r="F143" s="375" t="s">
        <v>1360</v>
      </c>
      <c r="G143" s="379">
        <f>'4-OSK'!I20</f>
        <v>135000</v>
      </c>
    </row>
    <row r="144" spans="1:7" ht="31.5">
      <c r="A144" s="374" t="str">
        <f t="shared" si="15"/>
        <v>Инвест Класик</v>
      </c>
      <c r="B144" s="375" t="str">
        <f t="shared" si="16"/>
        <v>05-1361</v>
      </c>
      <c r="C144" s="376" t="str">
        <f t="shared" si="17"/>
        <v>30.06.2026</v>
      </c>
      <c r="D144" s="395" t="s">
        <v>858</v>
      </c>
      <c r="E144" s="397" t="s">
        <v>225</v>
      </c>
      <c r="F144" s="375" t="s">
        <v>1360</v>
      </c>
      <c r="G144" s="379">
        <f>'4-OSK'!I21</f>
        <v>0</v>
      </c>
    </row>
    <row r="145" spans="1:7" ht="31.5">
      <c r="A145" s="374" t="str">
        <f t="shared" si="15"/>
        <v>Инвест Класик</v>
      </c>
      <c r="B145" s="375" t="str">
        <f t="shared" si="16"/>
        <v>05-1361</v>
      </c>
      <c r="C145" s="376" t="str">
        <f t="shared" si="17"/>
        <v>30.06.2026</v>
      </c>
      <c r="D145" s="395" t="s">
        <v>859</v>
      </c>
      <c r="E145" s="396" t="s">
        <v>52</v>
      </c>
      <c r="F145" s="375" t="s">
        <v>1360</v>
      </c>
      <c r="G145" s="379">
        <f>'4-OSK'!I22</f>
        <v>440950.98</v>
      </c>
    </row>
    <row r="146" spans="1:7" ht="31.5">
      <c r="A146" s="374" t="str">
        <f t="shared" si="15"/>
        <v>Инвест Класик</v>
      </c>
      <c r="B146" s="375" t="str">
        <f t="shared" si="16"/>
        <v>05-1361</v>
      </c>
      <c r="C146" s="376" t="str">
        <f t="shared" si="17"/>
        <v>30.06.2026</v>
      </c>
      <c r="D146" s="395" t="s">
        <v>860</v>
      </c>
      <c r="E146" s="397" t="s">
        <v>53</v>
      </c>
      <c r="F146" s="375" t="s">
        <v>1360</v>
      </c>
      <c r="G146" s="379">
        <f>'4-OSK'!I23</f>
        <v>0</v>
      </c>
    </row>
    <row r="147" spans="1:7" ht="31.5">
      <c r="A147" s="374" t="str">
        <f t="shared" si="15"/>
        <v>Инвест Класик</v>
      </c>
      <c r="B147" s="375" t="str">
        <f t="shared" si="16"/>
        <v>05-1361</v>
      </c>
      <c r="C147" s="376" t="str">
        <f t="shared" si="17"/>
        <v>30.06.2026</v>
      </c>
      <c r="D147" s="395" t="s">
        <v>861</v>
      </c>
      <c r="E147" s="397" t="s">
        <v>226</v>
      </c>
      <c r="F147" s="375" t="s">
        <v>1360</v>
      </c>
      <c r="G147" s="379">
        <f>'4-OSK'!I24</f>
        <v>0</v>
      </c>
    </row>
    <row r="148" spans="1:7" ht="31.5">
      <c r="A148" s="374" t="str">
        <f t="shared" si="15"/>
        <v>Инвест Класик</v>
      </c>
      <c r="B148" s="375" t="str">
        <f t="shared" si="16"/>
        <v>05-1361</v>
      </c>
      <c r="C148" s="376" t="str">
        <f t="shared" si="17"/>
        <v>30.06.2026</v>
      </c>
      <c r="D148" s="395" t="s">
        <v>862</v>
      </c>
      <c r="E148" s="397" t="s">
        <v>227</v>
      </c>
      <c r="F148" s="375" t="s">
        <v>1360</v>
      </c>
      <c r="G148" s="379">
        <f>'4-OSK'!I25</f>
        <v>0</v>
      </c>
    </row>
    <row r="149" spans="1:7" ht="31.5">
      <c r="A149" s="374" t="str">
        <f t="shared" si="15"/>
        <v>Инвест Класик</v>
      </c>
      <c r="B149" s="375" t="str">
        <f t="shared" si="16"/>
        <v>05-1361</v>
      </c>
      <c r="C149" s="376" t="str">
        <f t="shared" si="17"/>
        <v>30.06.2026</v>
      </c>
      <c r="D149" s="395" t="s">
        <v>863</v>
      </c>
      <c r="E149" s="397" t="s">
        <v>54</v>
      </c>
      <c r="F149" s="375" t="s">
        <v>1360</v>
      </c>
      <c r="G149" s="379">
        <f>'4-OSK'!I26</f>
        <v>0</v>
      </c>
    </row>
    <row r="150" spans="1:7" ht="31.5">
      <c r="A150" s="374" t="str">
        <f t="shared" si="15"/>
        <v>Инвест Класик</v>
      </c>
      <c r="B150" s="375" t="str">
        <f t="shared" si="16"/>
        <v>05-1361</v>
      </c>
      <c r="C150" s="376" t="str">
        <f t="shared" si="17"/>
        <v>30.06.2026</v>
      </c>
      <c r="D150" s="395" t="s">
        <v>864</v>
      </c>
      <c r="E150" s="397" t="s">
        <v>149</v>
      </c>
      <c r="F150" s="375" t="s">
        <v>1360</v>
      </c>
      <c r="G150" s="379">
        <f>'4-OSK'!I27</f>
        <v>0</v>
      </c>
    </row>
    <row r="151" spans="1:7" ht="31.5">
      <c r="A151" s="374" t="str">
        <f t="shared" si="15"/>
        <v>Инвест Класик</v>
      </c>
      <c r="B151" s="375" t="str">
        <f t="shared" si="16"/>
        <v>05-1361</v>
      </c>
      <c r="C151" s="376" t="str">
        <f t="shared" si="17"/>
        <v>30.06.2026</v>
      </c>
      <c r="D151" s="395" t="s">
        <v>865</v>
      </c>
      <c r="E151" s="397" t="s">
        <v>965</v>
      </c>
      <c r="F151" s="375" t="s">
        <v>1360</v>
      </c>
      <c r="G151" s="379">
        <f>'4-OSK'!I28</f>
        <v>0</v>
      </c>
    </row>
    <row r="152" spans="1:7" ht="31.5">
      <c r="A152" s="374" t="str">
        <f t="shared" si="15"/>
        <v>Инвест Класик</v>
      </c>
      <c r="B152" s="375" t="str">
        <f t="shared" si="16"/>
        <v>05-1361</v>
      </c>
      <c r="C152" s="376" t="str">
        <f t="shared" si="17"/>
        <v>30.06.2026</v>
      </c>
      <c r="D152" s="395" t="s">
        <v>866</v>
      </c>
      <c r="E152" s="397" t="s">
        <v>966</v>
      </c>
      <c r="F152" s="375" t="s">
        <v>1360</v>
      </c>
      <c r="G152" s="379">
        <f>'4-OSK'!I29</f>
        <v>0</v>
      </c>
    </row>
    <row r="153" spans="1:7" ht="31.5">
      <c r="A153" s="374" t="str">
        <f t="shared" si="15"/>
        <v>Инвест Класик</v>
      </c>
      <c r="B153" s="375" t="str">
        <f t="shared" si="16"/>
        <v>05-1361</v>
      </c>
      <c r="C153" s="376" t="str">
        <f t="shared" si="17"/>
        <v>30.06.2026</v>
      </c>
      <c r="D153" s="395" t="s">
        <v>867</v>
      </c>
      <c r="E153" s="397" t="s">
        <v>150</v>
      </c>
      <c r="F153" s="375" t="s">
        <v>1360</v>
      </c>
      <c r="G153" s="379">
        <f>'4-OSK'!I30</f>
        <v>0</v>
      </c>
    </row>
    <row r="154" spans="1:7" ht="31.5">
      <c r="A154" s="374" t="str">
        <f t="shared" si="15"/>
        <v>Инвест Класик</v>
      </c>
      <c r="B154" s="375" t="str">
        <f t="shared" si="16"/>
        <v>05-1361</v>
      </c>
      <c r="C154" s="376" t="str">
        <f t="shared" si="17"/>
        <v>30.06.2026</v>
      </c>
      <c r="D154" s="395" t="s">
        <v>868</v>
      </c>
      <c r="E154" s="397" t="s">
        <v>965</v>
      </c>
      <c r="F154" s="375" t="s">
        <v>1360</v>
      </c>
      <c r="G154" s="379">
        <f>'4-OSK'!I31</f>
        <v>0</v>
      </c>
    </row>
    <row r="155" spans="1:7" ht="31.5">
      <c r="A155" s="374" t="str">
        <f t="shared" si="15"/>
        <v>Инвест Класик</v>
      </c>
      <c r="B155" s="375" t="str">
        <f t="shared" si="16"/>
        <v>05-1361</v>
      </c>
      <c r="C155" s="376" t="str">
        <f t="shared" si="17"/>
        <v>30.06.2026</v>
      </c>
      <c r="D155" s="395" t="s">
        <v>869</v>
      </c>
      <c r="E155" s="397" t="s">
        <v>966</v>
      </c>
      <c r="F155" s="375" t="s">
        <v>1360</v>
      </c>
      <c r="G155" s="379">
        <f>'4-OSK'!I32</f>
        <v>0</v>
      </c>
    </row>
    <row r="156" spans="1:7" ht="31.5">
      <c r="A156" s="374"/>
      <c r="B156" s="375"/>
      <c r="C156" s="376"/>
      <c r="D156" s="395" t="s">
        <v>870</v>
      </c>
      <c r="E156" s="397" t="s">
        <v>116</v>
      </c>
      <c r="F156" s="375" t="s">
        <v>1360</v>
      </c>
      <c r="G156" s="379">
        <f>'4-OSK'!I33</f>
        <v>0</v>
      </c>
    </row>
    <row r="157" spans="1:7" ht="31.5">
      <c r="A157" s="374" t="str">
        <f t="shared" ref="A157:A201" si="18">dfName</f>
        <v>Инвест Класик</v>
      </c>
      <c r="B157" s="375" t="str">
        <f t="shared" ref="B157:B201" si="19">dfRG</f>
        <v>05-1361</v>
      </c>
      <c r="C157" s="376" t="str">
        <f t="shared" ref="C157:C201" si="20">EndDate</f>
        <v>30.06.2026</v>
      </c>
      <c r="D157" s="395" t="s">
        <v>859</v>
      </c>
      <c r="E157" s="396" t="s">
        <v>55</v>
      </c>
      <c r="F157" s="375" t="s">
        <v>1360</v>
      </c>
      <c r="G157" s="379">
        <f>'4-OSK'!I34</f>
        <v>9722755.4299999997</v>
      </c>
    </row>
    <row r="158" spans="1:7" ht="31.5">
      <c r="A158" s="374" t="str">
        <f t="shared" si="18"/>
        <v>Инвест Класик</v>
      </c>
      <c r="B158" s="375" t="str">
        <f t="shared" si="19"/>
        <v>05-1361</v>
      </c>
      <c r="C158" s="376" t="str">
        <f t="shared" si="20"/>
        <v>30.06.2026</v>
      </c>
      <c r="D158" s="395" t="s">
        <v>871</v>
      </c>
      <c r="E158" s="397" t="s">
        <v>125</v>
      </c>
      <c r="F158" s="375" t="s">
        <v>1360</v>
      </c>
      <c r="G158" s="379">
        <f>'4-OSK'!I35</f>
        <v>0</v>
      </c>
    </row>
    <row r="159" spans="1:7" ht="31.5">
      <c r="A159" s="374" t="str">
        <f t="shared" si="18"/>
        <v>Инвест Класик</v>
      </c>
      <c r="B159" s="375" t="str">
        <f t="shared" si="19"/>
        <v>05-1361</v>
      </c>
      <c r="C159" s="376" t="str">
        <f t="shared" si="20"/>
        <v>30.06.2026</v>
      </c>
      <c r="D159" s="395" t="s">
        <v>872</v>
      </c>
      <c r="E159" s="396" t="s">
        <v>56</v>
      </c>
      <c r="F159" s="375" t="s">
        <v>1360</v>
      </c>
      <c r="G159" s="379">
        <f>'4-OSK'!I36</f>
        <v>9722755.4299999997</v>
      </c>
    </row>
    <row r="160" spans="1:7">
      <c r="A160" s="414" t="str">
        <f t="shared" si="18"/>
        <v>Инвест Класик</v>
      </c>
      <c r="B160" s="415" t="str">
        <f t="shared" si="19"/>
        <v>05-1361</v>
      </c>
      <c r="C160" s="416" t="str">
        <f t="shared" si="20"/>
        <v>30.06.2026</v>
      </c>
      <c r="D160" s="498" t="s">
        <v>1387</v>
      </c>
      <c r="E160" s="499" t="s">
        <v>1400</v>
      </c>
      <c r="F160" s="415" t="s">
        <v>1401</v>
      </c>
      <c r="G160" s="526" t="str">
        <f>'5-DI'!D11</f>
        <v>EUR</v>
      </c>
    </row>
    <row r="161" spans="1:7">
      <c r="A161" s="414" t="str">
        <f t="shared" si="18"/>
        <v>Инвест Класик</v>
      </c>
      <c r="B161" s="415" t="str">
        <f t="shared" si="19"/>
        <v>05-1361</v>
      </c>
      <c r="C161" s="416" t="str">
        <f t="shared" si="20"/>
        <v>30.06.2026</v>
      </c>
      <c r="D161" s="498" t="s">
        <v>1388</v>
      </c>
      <c r="E161" s="499" t="s">
        <v>1366</v>
      </c>
      <c r="F161" s="415" t="s">
        <v>1401</v>
      </c>
      <c r="G161" s="527">
        <f>'5-DI'!D12</f>
        <v>23762309.292100001</v>
      </c>
    </row>
    <row r="162" spans="1:7">
      <c r="A162" s="414" t="str">
        <f t="shared" si="18"/>
        <v>Инвест Класик</v>
      </c>
      <c r="B162" s="415" t="str">
        <f t="shared" si="19"/>
        <v>05-1361</v>
      </c>
      <c r="C162" s="416" t="str">
        <f t="shared" si="20"/>
        <v>30.06.2026</v>
      </c>
      <c r="D162" s="498" t="s">
        <v>1389</v>
      </c>
      <c r="E162" s="500" t="s">
        <v>1365</v>
      </c>
      <c r="F162" s="415" t="s">
        <v>1401</v>
      </c>
      <c r="G162" s="527">
        <f>'5-DI'!D13</f>
        <v>24103740.132300001</v>
      </c>
    </row>
    <row r="163" spans="1:7">
      <c r="A163" s="414" t="str">
        <f t="shared" si="18"/>
        <v>Инвест Класик</v>
      </c>
      <c r="B163" s="415" t="str">
        <f t="shared" si="19"/>
        <v>05-1361</v>
      </c>
      <c r="C163" s="416" t="str">
        <f t="shared" si="20"/>
        <v>30.06.2026</v>
      </c>
      <c r="D163" s="498" t="s">
        <v>1390</v>
      </c>
      <c r="E163" s="501" t="s">
        <v>1378</v>
      </c>
      <c r="F163" s="415" t="s">
        <v>1401</v>
      </c>
      <c r="G163" s="527">
        <f>'5-DI'!D14</f>
        <v>341430.84019999998</v>
      </c>
    </row>
    <row r="164" spans="1:7" ht="31.5">
      <c r="A164" s="414" t="str">
        <f t="shared" si="18"/>
        <v>Инвест Класик</v>
      </c>
      <c r="B164" s="415" t="str">
        <f t="shared" si="19"/>
        <v>05-1361</v>
      </c>
      <c r="C164" s="416" t="str">
        <f t="shared" si="20"/>
        <v>30.06.2026</v>
      </c>
      <c r="D164" s="498" t="s">
        <v>1391</v>
      </c>
      <c r="E164" s="501" t="s">
        <v>1380</v>
      </c>
      <c r="F164" s="415" t="s">
        <v>1401</v>
      </c>
      <c r="G164" s="528">
        <f>'5-DI'!D15</f>
        <v>135000</v>
      </c>
    </row>
    <row r="165" spans="1:7">
      <c r="A165" s="414" t="str">
        <f t="shared" si="18"/>
        <v>Инвест Класик</v>
      </c>
      <c r="B165" s="415" t="str">
        <f t="shared" si="19"/>
        <v>05-1361</v>
      </c>
      <c r="C165" s="416" t="str">
        <f t="shared" si="20"/>
        <v>30.06.2026</v>
      </c>
      <c r="D165" s="498" t="s">
        <v>1392</v>
      </c>
      <c r="E165" s="501" t="s">
        <v>1379</v>
      </c>
      <c r="F165" s="415" t="s">
        <v>1401</v>
      </c>
      <c r="G165" s="527">
        <f>'5-DI'!D16</f>
        <v>0</v>
      </c>
    </row>
    <row r="166" spans="1:7" ht="31.5">
      <c r="A166" s="414" t="str">
        <f t="shared" si="18"/>
        <v>Инвест Класик</v>
      </c>
      <c r="B166" s="415" t="str">
        <f t="shared" si="19"/>
        <v>05-1361</v>
      </c>
      <c r="C166" s="416" t="str">
        <f t="shared" si="20"/>
        <v>30.06.2026</v>
      </c>
      <c r="D166" s="498" t="s">
        <v>1393</v>
      </c>
      <c r="E166" s="501" t="s">
        <v>1381</v>
      </c>
      <c r="F166" s="415" t="s">
        <v>1401</v>
      </c>
      <c r="G166" s="528">
        <f>'5-DI'!D17</f>
        <v>0</v>
      </c>
    </row>
    <row r="167" spans="1:7" ht="31.5">
      <c r="A167" s="414" t="str">
        <f t="shared" si="18"/>
        <v>Инвест Класик</v>
      </c>
      <c r="B167" s="415" t="str">
        <f t="shared" si="19"/>
        <v>05-1361</v>
      </c>
      <c r="C167" s="416" t="str">
        <f t="shared" si="20"/>
        <v>30.06.2026</v>
      </c>
      <c r="D167" s="498" t="s">
        <v>1394</v>
      </c>
      <c r="E167" s="501" t="s">
        <v>1382</v>
      </c>
      <c r="F167" s="415" t="s">
        <v>1401</v>
      </c>
      <c r="G167" s="527">
        <f>'5-DI'!D18</f>
        <v>0.38490000000000002</v>
      </c>
    </row>
    <row r="168" spans="1:7" ht="31.5">
      <c r="A168" s="414" t="str">
        <f t="shared" si="18"/>
        <v>Инвест Класик</v>
      </c>
      <c r="B168" s="415" t="str">
        <f t="shared" si="19"/>
        <v>05-1361</v>
      </c>
      <c r="C168" s="416" t="str">
        <f t="shared" si="20"/>
        <v>30.06.2026</v>
      </c>
      <c r="D168" s="498" t="s">
        <v>1395</v>
      </c>
      <c r="E168" s="501" t="s">
        <v>1383</v>
      </c>
      <c r="F168" s="415" t="s">
        <v>1401</v>
      </c>
      <c r="G168" s="527">
        <f>'5-DI'!D19</f>
        <v>0.40339999999999998</v>
      </c>
    </row>
    <row r="169" spans="1:7">
      <c r="A169" s="414" t="str">
        <f t="shared" si="18"/>
        <v>Инвест Класик</v>
      </c>
      <c r="B169" s="415" t="str">
        <f t="shared" si="19"/>
        <v>05-1361</v>
      </c>
      <c r="C169" s="416" t="str">
        <f t="shared" si="20"/>
        <v>30.06.2026</v>
      </c>
      <c r="D169" s="498" t="s">
        <v>1396</v>
      </c>
      <c r="E169" s="501" t="s">
        <v>1473</v>
      </c>
      <c r="F169" s="415" t="s">
        <v>1401</v>
      </c>
      <c r="G169" s="528">
        <f>'5-DI'!D20</f>
        <v>0</v>
      </c>
    </row>
    <row r="170" spans="1:7" ht="31.5">
      <c r="A170" s="414" t="str">
        <f t="shared" si="18"/>
        <v>Инвест Класик</v>
      </c>
      <c r="B170" s="415" t="str">
        <f t="shared" si="19"/>
        <v>05-1361</v>
      </c>
      <c r="C170" s="416" t="str">
        <f t="shared" si="20"/>
        <v>30.06.2026</v>
      </c>
      <c r="D170" s="498" t="s">
        <v>1475</v>
      </c>
      <c r="E170" s="501" t="s">
        <v>1474</v>
      </c>
      <c r="F170" s="415" t="s">
        <v>1401</v>
      </c>
      <c r="G170" s="527">
        <f>'5-DI'!D21</f>
        <v>0</v>
      </c>
    </row>
    <row r="171" spans="1:7">
      <c r="A171" s="414" t="str">
        <f t="shared" si="18"/>
        <v>Инвест Класик</v>
      </c>
      <c r="B171" s="415" t="str">
        <f t="shared" si="19"/>
        <v>05-1361</v>
      </c>
      <c r="C171" s="416" t="str">
        <f t="shared" si="20"/>
        <v>30.06.2026</v>
      </c>
      <c r="D171" s="498" t="s">
        <v>1397</v>
      </c>
      <c r="E171" s="415" t="s">
        <v>1384</v>
      </c>
      <c r="F171" s="415" t="s">
        <v>1401</v>
      </c>
      <c r="G171" s="529">
        <f>'5-DI'!D22</f>
        <v>93776.35</v>
      </c>
    </row>
    <row r="172" spans="1:7">
      <c r="A172" s="414" t="str">
        <f t="shared" si="18"/>
        <v>Инвест Класик</v>
      </c>
      <c r="B172" s="415" t="str">
        <f t="shared" si="19"/>
        <v>05-1361</v>
      </c>
      <c r="C172" s="416" t="str">
        <f t="shared" si="20"/>
        <v>30.06.2026</v>
      </c>
      <c r="D172" s="498" t="s">
        <v>1399</v>
      </c>
      <c r="E172" s="415" t="s">
        <v>1385</v>
      </c>
      <c r="F172" s="415" t="s">
        <v>1401</v>
      </c>
      <c r="G172" s="529">
        <f>'5-DI'!D23</f>
        <v>4003.32</v>
      </c>
    </row>
    <row r="173" spans="1:7">
      <c r="A173" s="414" t="str">
        <f t="shared" si="18"/>
        <v>Инвест Класик</v>
      </c>
      <c r="B173" s="415" t="str">
        <f t="shared" si="19"/>
        <v>05-1361</v>
      </c>
      <c r="C173" s="416" t="str">
        <f t="shared" si="20"/>
        <v>30.06.2026</v>
      </c>
      <c r="D173" s="498" t="s">
        <v>1438</v>
      </c>
      <c r="E173" s="415" t="s">
        <v>1386</v>
      </c>
      <c r="F173" s="415" t="s">
        <v>1401</v>
      </c>
      <c r="G173" s="529">
        <f>'5-DI'!D24</f>
        <v>603.73</v>
      </c>
    </row>
    <row r="174" spans="1:7">
      <c r="A174" s="414" t="str">
        <f t="shared" si="18"/>
        <v>Инвест Класик</v>
      </c>
      <c r="B174" s="415" t="str">
        <f t="shared" si="19"/>
        <v>05-1361</v>
      </c>
      <c r="C174" s="416" t="str">
        <f t="shared" si="20"/>
        <v>30.06.2026</v>
      </c>
      <c r="D174" s="498" t="s">
        <v>1439</v>
      </c>
      <c r="E174" s="415" t="s">
        <v>1434</v>
      </c>
      <c r="F174" s="415" t="s">
        <v>1401</v>
      </c>
      <c r="G174" s="530">
        <f>'5-DI'!D25</f>
        <v>4.8099999999999997E-2</v>
      </c>
    </row>
    <row r="175" spans="1:7">
      <c r="A175" s="414" t="str">
        <f t="shared" si="18"/>
        <v>Инвест Класик</v>
      </c>
      <c r="B175" s="415" t="str">
        <f t="shared" si="19"/>
        <v>05-1361</v>
      </c>
      <c r="C175" s="416" t="str">
        <f t="shared" si="20"/>
        <v>30.06.2026</v>
      </c>
      <c r="D175" s="498" t="s">
        <v>1440</v>
      </c>
      <c r="E175" s="415" t="s">
        <v>1435</v>
      </c>
      <c r="F175" s="415" t="s">
        <v>1401</v>
      </c>
      <c r="G175" s="530">
        <f>'5-DI'!D26</f>
        <v>-1.26E-2</v>
      </c>
    </row>
    <row r="176" spans="1:7">
      <c r="A176" s="414" t="str">
        <f t="shared" si="18"/>
        <v>Инвест Класик</v>
      </c>
      <c r="B176" s="415" t="str">
        <f t="shared" si="19"/>
        <v>05-1361</v>
      </c>
      <c r="C176" s="416" t="str">
        <f t="shared" si="20"/>
        <v>30.06.2026</v>
      </c>
      <c r="D176" s="498" t="s">
        <v>1441</v>
      </c>
      <c r="E176" s="415" t="s">
        <v>1436</v>
      </c>
      <c r="F176" s="415" t="s">
        <v>1401</v>
      </c>
      <c r="G176" s="530">
        <f>'5-DI'!D27</f>
        <v>9.1999999999999998E-2</v>
      </c>
    </row>
    <row r="177" spans="1:7">
      <c r="A177" s="414" t="str">
        <f t="shared" si="18"/>
        <v>Инвест Класик</v>
      </c>
      <c r="B177" s="415" t="str">
        <f t="shared" si="19"/>
        <v>05-1361</v>
      </c>
      <c r="C177" s="416" t="str">
        <f t="shared" si="20"/>
        <v>30.06.2026</v>
      </c>
      <c r="D177" s="498" t="s">
        <v>1470</v>
      </c>
      <c r="E177" s="415" t="s">
        <v>1437</v>
      </c>
      <c r="F177" s="415" t="s">
        <v>1401</v>
      </c>
      <c r="G177" s="530">
        <f>'5-DI'!D28</f>
        <v>6.8750000000000006E-2</v>
      </c>
    </row>
    <row r="178" spans="1:7" ht="31.5">
      <c r="A178" s="386" t="str">
        <f t="shared" si="18"/>
        <v>Инвест Класик</v>
      </c>
      <c r="B178" s="387" t="str">
        <f t="shared" si="19"/>
        <v>05-1361</v>
      </c>
      <c r="C178" s="388" t="str">
        <f t="shared" si="20"/>
        <v>30.06.2026</v>
      </c>
      <c r="D178" s="398" t="s">
        <v>874</v>
      </c>
      <c r="E178" s="399" t="s">
        <v>151</v>
      </c>
      <c r="F178" s="387" t="s">
        <v>1361</v>
      </c>
      <c r="G178" s="391">
        <f>'6-NNA'!Q12</f>
        <v>0</v>
      </c>
    </row>
    <row r="179" spans="1:7" ht="31.5">
      <c r="A179" s="386" t="str">
        <f t="shared" si="18"/>
        <v>Инвест Класик</v>
      </c>
      <c r="B179" s="387" t="str">
        <f t="shared" si="19"/>
        <v>05-1361</v>
      </c>
      <c r="C179" s="388" t="str">
        <f t="shared" si="20"/>
        <v>30.06.2026</v>
      </c>
      <c r="D179" s="398" t="s">
        <v>875</v>
      </c>
      <c r="E179" s="400" t="s">
        <v>109</v>
      </c>
      <c r="F179" s="387" t="s">
        <v>1361</v>
      </c>
      <c r="G179" s="391">
        <f>'6-NNA'!Q13</f>
        <v>0</v>
      </c>
    </row>
    <row r="180" spans="1:7" ht="31.5">
      <c r="A180" s="386" t="str">
        <f t="shared" si="18"/>
        <v>Инвест Класик</v>
      </c>
      <c r="B180" s="387" t="str">
        <f t="shared" si="19"/>
        <v>05-1361</v>
      </c>
      <c r="C180" s="388" t="str">
        <f t="shared" si="20"/>
        <v>30.06.2026</v>
      </c>
      <c r="D180" s="401" t="s">
        <v>876</v>
      </c>
      <c r="E180" s="402" t="s">
        <v>107</v>
      </c>
      <c r="F180" s="387" t="s">
        <v>1361</v>
      </c>
      <c r="G180" s="391">
        <f>'6-NNA'!Q14</f>
        <v>0</v>
      </c>
    </row>
    <row r="181" spans="1:7" ht="31.5">
      <c r="A181" s="386" t="str">
        <f t="shared" si="18"/>
        <v>Инвест Класик</v>
      </c>
      <c r="B181" s="387" t="str">
        <f t="shared" si="19"/>
        <v>05-1361</v>
      </c>
      <c r="C181" s="388" t="str">
        <f t="shared" si="20"/>
        <v>30.06.2026</v>
      </c>
      <c r="D181" s="398" t="s">
        <v>877</v>
      </c>
      <c r="E181" s="400" t="s">
        <v>110</v>
      </c>
      <c r="F181" s="387" t="s">
        <v>1361</v>
      </c>
      <c r="G181" s="391">
        <f>'6-NNA'!Q15</f>
        <v>0</v>
      </c>
    </row>
    <row r="182" spans="1:7" ht="31.5">
      <c r="A182" s="386" t="str">
        <f t="shared" si="18"/>
        <v>Инвест Класик</v>
      </c>
      <c r="B182" s="387" t="str">
        <f t="shared" si="19"/>
        <v>05-1361</v>
      </c>
      <c r="C182" s="388" t="str">
        <f t="shared" si="20"/>
        <v>30.06.2026</v>
      </c>
      <c r="D182" s="398" t="s">
        <v>878</v>
      </c>
      <c r="E182" s="400" t="s">
        <v>10</v>
      </c>
      <c r="F182" s="387" t="s">
        <v>1361</v>
      </c>
      <c r="G182" s="391">
        <f>'6-NNA'!Q16</f>
        <v>0</v>
      </c>
    </row>
    <row r="183" spans="1:7" ht="31.5">
      <c r="A183" s="386" t="str">
        <f t="shared" si="18"/>
        <v>Инвест Класик</v>
      </c>
      <c r="B183" s="387" t="str">
        <f t="shared" si="19"/>
        <v>05-1361</v>
      </c>
      <c r="C183" s="388" t="str">
        <f t="shared" si="20"/>
        <v>30.06.2026</v>
      </c>
      <c r="D183" s="398" t="s">
        <v>879</v>
      </c>
      <c r="E183" s="399" t="s">
        <v>152</v>
      </c>
      <c r="F183" s="387" t="s">
        <v>1361</v>
      </c>
      <c r="G183" s="391">
        <f>'6-NNA'!Q17</f>
        <v>0</v>
      </c>
    </row>
    <row r="184" spans="1:7">
      <c r="A184" s="386" t="str">
        <f t="shared" si="18"/>
        <v>Инвест Класик</v>
      </c>
      <c r="B184" s="387" t="str">
        <f t="shared" si="19"/>
        <v>05-1361</v>
      </c>
      <c r="C184" s="388" t="str">
        <f t="shared" si="20"/>
        <v>30.06.2026</v>
      </c>
      <c r="D184" s="403" t="s">
        <v>880</v>
      </c>
      <c r="E184" s="404" t="s">
        <v>1362</v>
      </c>
      <c r="F184" s="387" t="s">
        <v>1361</v>
      </c>
      <c r="G184" s="391">
        <f>'6-NNA'!Q18</f>
        <v>0</v>
      </c>
    </row>
    <row r="185" spans="1:7">
      <c r="A185" s="405" t="str">
        <f t="shared" si="18"/>
        <v>Инвест Класик</v>
      </c>
      <c r="B185" s="406" t="str">
        <f t="shared" si="19"/>
        <v>05-1361</v>
      </c>
      <c r="C185" s="407" t="str">
        <f t="shared" si="20"/>
        <v>30.06.2026</v>
      </c>
      <c r="D185" s="408"/>
      <c r="E185" s="409" t="s">
        <v>84</v>
      </c>
      <c r="F185" s="406" t="s">
        <v>1363</v>
      </c>
      <c r="G185" s="410" t="str">
        <f>'7-RP'!C12</f>
        <v xml:space="preserve"> </v>
      </c>
    </row>
    <row r="186" spans="1:7">
      <c r="A186" s="405" t="str">
        <f t="shared" si="18"/>
        <v>Инвест Класик</v>
      </c>
      <c r="B186" s="406" t="str">
        <f t="shared" si="19"/>
        <v>05-1361</v>
      </c>
      <c r="C186" s="407" t="str">
        <f t="shared" si="20"/>
        <v>30.06.2026</v>
      </c>
      <c r="D186" s="411" t="s">
        <v>881</v>
      </c>
      <c r="E186" s="412" t="s">
        <v>153</v>
      </c>
      <c r="F186" s="406" t="s">
        <v>1363</v>
      </c>
      <c r="G186" s="410">
        <f>'7-RP'!C13</f>
        <v>0</v>
      </c>
    </row>
    <row r="187" spans="1:7">
      <c r="A187" s="405" t="str">
        <f t="shared" si="18"/>
        <v>Инвест Класик</v>
      </c>
      <c r="B187" s="406" t="str">
        <f t="shared" si="19"/>
        <v>05-1361</v>
      </c>
      <c r="C187" s="407" t="str">
        <f t="shared" si="20"/>
        <v>30.06.2026</v>
      </c>
      <c r="D187" s="411" t="s">
        <v>882</v>
      </c>
      <c r="E187" s="412" t="s">
        <v>154</v>
      </c>
      <c r="F187" s="406" t="s">
        <v>1363</v>
      </c>
      <c r="G187" s="410">
        <f>'7-RP'!C14</f>
        <v>0</v>
      </c>
    </row>
    <row r="188" spans="1:7">
      <c r="A188" s="405" t="str">
        <f t="shared" si="18"/>
        <v>Инвест Класик</v>
      </c>
      <c r="B188" s="406" t="str">
        <f t="shared" si="19"/>
        <v>05-1361</v>
      </c>
      <c r="C188" s="407" t="str">
        <f t="shared" si="20"/>
        <v>30.06.2026</v>
      </c>
      <c r="D188" s="411" t="s">
        <v>883</v>
      </c>
      <c r="E188" s="412" t="s">
        <v>155</v>
      </c>
      <c r="F188" s="406" t="s">
        <v>1363</v>
      </c>
      <c r="G188" s="410">
        <f>'7-RP'!C15</f>
        <v>0</v>
      </c>
    </row>
    <row r="189" spans="1:7">
      <c r="A189" s="405" t="str">
        <f t="shared" si="18"/>
        <v>Инвест Класик</v>
      </c>
      <c r="B189" s="406" t="str">
        <f t="shared" si="19"/>
        <v>05-1361</v>
      </c>
      <c r="C189" s="407" t="str">
        <f t="shared" si="20"/>
        <v>30.06.2026</v>
      </c>
      <c r="D189" s="411" t="s">
        <v>884</v>
      </c>
      <c r="E189" s="412" t="s">
        <v>156</v>
      </c>
      <c r="F189" s="406" t="s">
        <v>1363</v>
      </c>
      <c r="G189" s="410">
        <f>'7-RP'!C16</f>
        <v>0</v>
      </c>
    </row>
    <row r="190" spans="1:7">
      <c r="A190" s="405" t="str">
        <f t="shared" si="18"/>
        <v>Инвест Класик</v>
      </c>
      <c r="B190" s="406" t="str">
        <f t="shared" si="19"/>
        <v>05-1361</v>
      </c>
      <c r="C190" s="407" t="str">
        <f t="shared" si="20"/>
        <v>30.06.2026</v>
      </c>
      <c r="D190" s="411" t="s">
        <v>885</v>
      </c>
      <c r="E190" s="413" t="s">
        <v>95</v>
      </c>
      <c r="F190" s="406" t="s">
        <v>1363</v>
      </c>
      <c r="G190" s="410">
        <f>'7-RP'!C17</f>
        <v>0</v>
      </c>
    </row>
    <row r="191" spans="1:7">
      <c r="A191" s="405" t="str">
        <f t="shared" si="18"/>
        <v>Инвест Класик</v>
      </c>
      <c r="B191" s="406" t="str">
        <f t="shared" si="19"/>
        <v>05-1361</v>
      </c>
      <c r="C191" s="407" t="str">
        <f t="shared" si="20"/>
        <v>30.06.2026</v>
      </c>
      <c r="D191" s="411" t="s">
        <v>886</v>
      </c>
      <c r="E191" s="413" t="s">
        <v>103</v>
      </c>
      <c r="F191" s="406" t="s">
        <v>1363</v>
      </c>
      <c r="G191" s="410">
        <f>'7-RP'!C18</f>
        <v>0</v>
      </c>
    </row>
    <row r="192" spans="1:7">
      <c r="A192" s="405" t="str">
        <f t="shared" si="18"/>
        <v>Инвест Класик</v>
      </c>
      <c r="B192" s="406" t="str">
        <f t="shared" si="19"/>
        <v>05-1361</v>
      </c>
      <c r="C192" s="407" t="str">
        <f t="shared" si="20"/>
        <v>30.06.2026</v>
      </c>
      <c r="D192" s="411" t="s">
        <v>984</v>
      </c>
      <c r="E192" s="413" t="s">
        <v>10</v>
      </c>
      <c r="F192" s="406" t="s">
        <v>1363</v>
      </c>
      <c r="G192" s="410">
        <f>'7-RP'!C19</f>
        <v>0</v>
      </c>
    </row>
    <row r="193" spans="1:7" ht="31.5">
      <c r="A193" s="405" t="str">
        <f t="shared" si="18"/>
        <v>Инвест Класик</v>
      </c>
      <c r="B193" s="406" t="str">
        <f t="shared" si="19"/>
        <v>05-1361</v>
      </c>
      <c r="C193" s="407" t="str">
        <f t="shared" si="20"/>
        <v>30.06.2026</v>
      </c>
      <c r="D193" s="411" t="s">
        <v>887</v>
      </c>
      <c r="E193" s="412" t="s">
        <v>157</v>
      </c>
      <c r="F193" s="406" t="s">
        <v>1363</v>
      </c>
      <c r="G193" s="410">
        <f>'7-RP'!C20</f>
        <v>0</v>
      </c>
    </row>
    <row r="194" spans="1:7">
      <c r="A194" s="405" t="str">
        <f t="shared" si="18"/>
        <v>Инвест Класик</v>
      </c>
      <c r="B194" s="406" t="str">
        <f t="shared" si="19"/>
        <v>05-1361</v>
      </c>
      <c r="C194" s="407" t="str">
        <f t="shared" si="20"/>
        <v>30.06.2026</v>
      </c>
      <c r="D194" s="411" t="s">
        <v>888</v>
      </c>
      <c r="E194" s="413" t="s">
        <v>98</v>
      </c>
      <c r="F194" s="406" t="s">
        <v>1363</v>
      </c>
      <c r="G194" s="410">
        <f>'7-RP'!C21</f>
        <v>0</v>
      </c>
    </row>
    <row r="195" spans="1:7">
      <c r="A195" s="405" t="str">
        <f t="shared" si="18"/>
        <v>Инвест Класик</v>
      </c>
      <c r="B195" s="406" t="str">
        <f t="shared" si="19"/>
        <v>05-1361</v>
      </c>
      <c r="C195" s="407" t="str">
        <f t="shared" si="20"/>
        <v>30.06.2026</v>
      </c>
      <c r="D195" s="411" t="s">
        <v>889</v>
      </c>
      <c r="E195" s="413" t="s">
        <v>96</v>
      </c>
      <c r="F195" s="406" t="s">
        <v>1363</v>
      </c>
      <c r="G195" s="410">
        <f>'7-RP'!C22</f>
        <v>0</v>
      </c>
    </row>
    <row r="196" spans="1:7">
      <c r="A196" s="405" t="str">
        <f t="shared" si="18"/>
        <v>Инвест Класик</v>
      </c>
      <c r="B196" s="406" t="str">
        <f t="shared" si="19"/>
        <v>05-1361</v>
      </c>
      <c r="C196" s="407" t="str">
        <f t="shared" si="20"/>
        <v>30.06.2026</v>
      </c>
      <c r="D196" s="411" t="s">
        <v>890</v>
      </c>
      <c r="E196" s="413" t="s">
        <v>10</v>
      </c>
      <c r="F196" s="406" t="s">
        <v>1363</v>
      </c>
      <c r="G196" s="410">
        <f>'7-RP'!C23</f>
        <v>0</v>
      </c>
    </row>
    <row r="197" spans="1:7">
      <c r="A197" s="405" t="str">
        <f t="shared" si="18"/>
        <v>Инвест Класик</v>
      </c>
      <c r="B197" s="406" t="str">
        <f t="shared" si="19"/>
        <v>05-1361</v>
      </c>
      <c r="C197" s="407" t="str">
        <f t="shared" si="20"/>
        <v>30.06.2026</v>
      </c>
      <c r="D197" s="411" t="s">
        <v>891</v>
      </c>
      <c r="E197" s="412" t="s">
        <v>118</v>
      </c>
      <c r="F197" s="406" t="s">
        <v>1363</v>
      </c>
      <c r="G197" s="410">
        <f>'7-RP'!C24</f>
        <v>0</v>
      </c>
    </row>
    <row r="198" spans="1:7">
      <c r="A198" s="405" t="str">
        <f t="shared" si="18"/>
        <v>Инвест Класик</v>
      </c>
      <c r="B198" s="406" t="str">
        <f t="shared" si="19"/>
        <v>05-1361</v>
      </c>
      <c r="C198" s="407" t="str">
        <f t="shared" si="20"/>
        <v>30.06.2026</v>
      </c>
      <c r="D198" s="411" t="s">
        <v>892</v>
      </c>
      <c r="E198" s="409" t="s">
        <v>70</v>
      </c>
      <c r="F198" s="406" t="s">
        <v>1363</v>
      </c>
      <c r="G198" s="410">
        <f>'7-RP'!C25</f>
        <v>0</v>
      </c>
    </row>
    <row r="199" spans="1:7">
      <c r="A199" s="414" t="str">
        <f t="shared" si="18"/>
        <v>Инвест Класик</v>
      </c>
      <c r="B199" s="415" t="str">
        <f t="shared" si="19"/>
        <v>05-1361</v>
      </c>
      <c r="C199" s="416" t="str">
        <f t="shared" si="20"/>
        <v>30.06.2026</v>
      </c>
      <c r="D199" s="417"/>
      <c r="E199" s="418" t="s">
        <v>85</v>
      </c>
      <c r="F199" s="415" t="s">
        <v>1364</v>
      </c>
      <c r="G199" s="419">
        <f>'7-RP'!C31</f>
        <v>0</v>
      </c>
    </row>
    <row r="200" spans="1:7">
      <c r="A200" s="414" t="str">
        <f t="shared" si="18"/>
        <v>Инвест Класик</v>
      </c>
      <c r="B200" s="415" t="str">
        <f t="shared" si="19"/>
        <v>05-1361</v>
      </c>
      <c r="C200" s="416" t="str">
        <f t="shared" si="20"/>
        <v>30.06.2026</v>
      </c>
      <c r="D200" s="420" t="s">
        <v>893</v>
      </c>
      <c r="E200" s="421" t="s">
        <v>86</v>
      </c>
      <c r="F200" s="415" t="s">
        <v>1364</v>
      </c>
      <c r="G200" s="419">
        <f>'7-RP'!C32</f>
        <v>0</v>
      </c>
    </row>
    <row r="201" spans="1:7">
      <c r="A201" s="414" t="str">
        <f t="shared" si="18"/>
        <v>Инвест Класик</v>
      </c>
      <c r="B201" s="415" t="str">
        <f t="shared" si="19"/>
        <v>05-1361</v>
      </c>
      <c r="C201" s="416" t="str">
        <f t="shared" si="20"/>
        <v>30.06.2026</v>
      </c>
      <c r="D201" s="420" t="s">
        <v>894</v>
      </c>
      <c r="E201" s="421" t="s">
        <v>905</v>
      </c>
      <c r="F201" s="415" t="s">
        <v>1364</v>
      </c>
      <c r="G201" s="419">
        <f>'7-RP'!C33</f>
        <v>0</v>
      </c>
    </row>
    <row r="202" spans="1:7">
      <c r="A202" s="414" t="str">
        <f t="shared" ref="A202:A214" si="21">dfName</f>
        <v>Инвест Класик</v>
      </c>
      <c r="B202" s="415" t="str">
        <f t="shared" ref="B202:B214" si="22">dfRG</f>
        <v>05-1361</v>
      </c>
      <c r="C202" s="416" t="str">
        <f t="shared" ref="C202:C214" si="23">EndDate</f>
        <v>30.06.2026</v>
      </c>
      <c r="D202" s="420" t="s">
        <v>895</v>
      </c>
      <c r="E202" s="422" t="s">
        <v>158</v>
      </c>
      <c r="F202" s="415" t="s">
        <v>1364</v>
      </c>
      <c r="G202" s="419">
        <f>'7-RP'!C34</f>
        <v>0</v>
      </c>
    </row>
    <row r="203" spans="1:7">
      <c r="A203" s="414" t="str">
        <f t="shared" si="21"/>
        <v>Инвест Класик</v>
      </c>
      <c r="B203" s="415" t="str">
        <f t="shared" si="22"/>
        <v>05-1361</v>
      </c>
      <c r="C203" s="416" t="str">
        <f t="shared" si="23"/>
        <v>30.06.2026</v>
      </c>
      <c r="D203" s="420" t="s">
        <v>896</v>
      </c>
      <c r="E203" s="422" t="s">
        <v>97</v>
      </c>
      <c r="F203" s="415" t="s">
        <v>1364</v>
      </c>
      <c r="G203" s="419">
        <f>'7-RP'!C35</f>
        <v>0</v>
      </c>
    </row>
    <row r="204" spans="1:7">
      <c r="A204" s="414" t="str">
        <f t="shared" si="21"/>
        <v>Инвест Класик</v>
      </c>
      <c r="B204" s="415" t="str">
        <f t="shared" si="22"/>
        <v>05-1361</v>
      </c>
      <c r="C204" s="416" t="str">
        <f t="shared" si="23"/>
        <v>30.06.2026</v>
      </c>
      <c r="D204" s="420" t="s">
        <v>897</v>
      </c>
      <c r="E204" s="422" t="s">
        <v>117</v>
      </c>
      <c r="F204" s="415" t="s">
        <v>1364</v>
      </c>
      <c r="G204" s="419">
        <f>'7-RP'!C36</f>
        <v>0</v>
      </c>
    </row>
    <row r="205" spans="1:7">
      <c r="A205" s="414" t="str">
        <f t="shared" si="21"/>
        <v>Инвест Класик</v>
      </c>
      <c r="B205" s="415" t="str">
        <f t="shared" si="22"/>
        <v>05-1361</v>
      </c>
      <c r="C205" s="416" t="str">
        <f t="shared" si="23"/>
        <v>30.06.2026</v>
      </c>
      <c r="D205" s="420" t="s">
        <v>898</v>
      </c>
      <c r="E205" s="421" t="s">
        <v>119</v>
      </c>
      <c r="F205" s="415" t="s">
        <v>1364</v>
      </c>
      <c r="G205" s="419">
        <f>'7-RP'!C37</f>
        <v>0</v>
      </c>
    </row>
    <row r="206" spans="1:7">
      <c r="A206" s="414" t="str">
        <f t="shared" si="21"/>
        <v>Инвест Класик</v>
      </c>
      <c r="B206" s="415" t="str">
        <f t="shared" si="22"/>
        <v>05-1361</v>
      </c>
      <c r="C206" s="416" t="str">
        <f t="shared" si="23"/>
        <v>30.06.2026</v>
      </c>
      <c r="D206" s="420" t="s">
        <v>899</v>
      </c>
      <c r="E206" s="421" t="s">
        <v>138</v>
      </c>
      <c r="F206" s="415" t="s">
        <v>1364</v>
      </c>
      <c r="G206" s="419">
        <f>'7-RP'!C38</f>
        <v>0</v>
      </c>
    </row>
    <row r="207" spans="1:7">
      <c r="A207" s="414" t="str">
        <f t="shared" si="21"/>
        <v>Инвест Класик</v>
      </c>
      <c r="B207" s="415" t="str">
        <f t="shared" si="22"/>
        <v>05-1361</v>
      </c>
      <c r="C207" s="416" t="str">
        <f t="shared" si="23"/>
        <v>30.06.2026</v>
      </c>
      <c r="D207" s="420" t="s">
        <v>900</v>
      </c>
      <c r="E207" s="421" t="s">
        <v>101</v>
      </c>
      <c r="F207" s="415" t="s">
        <v>1364</v>
      </c>
      <c r="G207" s="419">
        <f>'7-RP'!C39</f>
        <v>0</v>
      </c>
    </row>
    <row r="208" spans="1:7">
      <c r="A208" s="414" t="str">
        <f t="shared" si="21"/>
        <v>Инвест Класик</v>
      </c>
      <c r="B208" s="415" t="str">
        <f t="shared" si="22"/>
        <v>05-1361</v>
      </c>
      <c r="C208" s="416" t="str">
        <f t="shared" si="23"/>
        <v>30.06.2026</v>
      </c>
      <c r="D208" s="420" t="s">
        <v>901</v>
      </c>
      <c r="E208" s="421" t="s">
        <v>102</v>
      </c>
      <c r="F208" s="415" t="s">
        <v>1364</v>
      </c>
      <c r="G208" s="419">
        <f>'7-RP'!C40</f>
        <v>0</v>
      </c>
    </row>
    <row r="209" spans="1:7" ht="31.5">
      <c r="A209" s="414" t="str">
        <f t="shared" si="21"/>
        <v>Инвест Класик</v>
      </c>
      <c r="B209" s="415" t="str">
        <f t="shared" si="22"/>
        <v>05-1361</v>
      </c>
      <c r="C209" s="416" t="str">
        <f t="shared" si="23"/>
        <v>30.06.2026</v>
      </c>
      <c r="D209" s="420" t="s">
        <v>902</v>
      </c>
      <c r="E209" s="421" t="s">
        <v>985</v>
      </c>
      <c r="F209" s="415" t="s">
        <v>1364</v>
      </c>
      <c r="G209" s="419">
        <f>'7-RP'!C41</f>
        <v>0</v>
      </c>
    </row>
    <row r="210" spans="1:7" ht="31.5">
      <c r="A210" s="414" t="str">
        <f t="shared" si="21"/>
        <v>Инвест Класик</v>
      </c>
      <c r="B210" s="415" t="str">
        <f t="shared" si="22"/>
        <v>05-1361</v>
      </c>
      <c r="C210" s="416" t="str">
        <f t="shared" si="23"/>
        <v>30.06.2026</v>
      </c>
      <c r="D210" s="420" t="s">
        <v>903</v>
      </c>
      <c r="E210" s="421" t="s">
        <v>986</v>
      </c>
      <c r="F210" s="415" t="s">
        <v>1364</v>
      </c>
      <c r="G210" s="419">
        <f>'7-RP'!C42</f>
        <v>0</v>
      </c>
    </row>
    <row r="211" spans="1:7" ht="31.5">
      <c r="A211" s="414" t="str">
        <f t="shared" si="21"/>
        <v>Инвест Класик</v>
      </c>
      <c r="B211" s="415" t="str">
        <f t="shared" si="22"/>
        <v>05-1361</v>
      </c>
      <c r="C211" s="416" t="str">
        <f t="shared" si="23"/>
        <v>30.06.2026</v>
      </c>
      <c r="D211" s="420" t="s">
        <v>907</v>
      </c>
      <c r="E211" s="421" t="s">
        <v>141</v>
      </c>
      <c r="F211" s="415" t="s">
        <v>1364</v>
      </c>
      <c r="G211" s="419">
        <f>'7-RP'!C43</f>
        <v>0</v>
      </c>
    </row>
    <row r="212" spans="1:7">
      <c r="A212" s="414" t="str">
        <f t="shared" si="21"/>
        <v>Инвест Класик</v>
      </c>
      <c r="B212" s="415" t="str">
        <f t="shared" si="22"/>
        <v>05-1361</v>
      </c>
      <c r="C212" s="416" t="str">
        <f t="shared" si="23"/>
        <v>30.06.2026</v>
      </c>
      <c r="D212" s="420" t="s">
        <v>988</v>
      </c>
      <c r="E212" s="421" t="s">
        <v>987</v>
      </c>
      <c r="F212" s="415" t="s">
        <v>1364</v>
      </c>
      <c r="G212" s="419">
        <f>'7-RP'!C44</f>
        <v>0</v>
      </c>
    </row>
    <row r="213" spans="1:7">
      <c r="A213" s="414" t="str">
        <f t="shared" si="21"/>
        <v>Инвест Класик</v>
      </c>
      <c r="B213" s="415" t="str">
        <f t="shared" si="22"/>
        <v>05-1361</v>
      </c>
      <c r="C213" s="416" t="str">
        <f t="shared" si="23"/>
        <v>30.06.2026</v>
      </c>
      <c r="D213" s="420" t="s">
        <v>989</v>
      </c>
      <c r="E213" s="422" t="s">
        <v>87</v>
      </c>
      <c r="F213" s="415" t="s">
        <v>1364</v>
      </c>
      <c r="G213" s="419">
        <f>'7-RP'!C45</f>
        <v>0</v>
      </c>
    </row>
    <row r="214" spans="1:7" ht="16.5" thickBot="1">
      <c r="A214" s="423" t="str">
        <f t="shared" si="21"/>
        <v>Инвест Класик</v>
      </c>
      <c r="B214" s="424" t="str">
        <f t="shared" si="22"/>
        <v>05-1361</v>
      </c>
      <c r="C214" s="425" t="str">
        <f t="shared" si="23"/>
        <v>30.06.2026</v>
      </c>
      <c r="D214" s="426" t="s">
        <v>904</v>
      </c>
      <c r="E214" s="427" t="s">
        <v>74</v>
      </c>
      <c r="F214" s="424" t="s">
        <v>1364</v>
      </c>
      <c r="G214" s="428">
        <f>'7-RP'!C46</f>
        <v>0</v>
      </c>
    </row>
  </sheetData>
  <sheetProtection password="CF35" sheet="1"/>
  <phoneticPr fontId="26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7E934-A5A5-42FB-8F1D-5CCD4C97D801}">
  <sheetPr codeName="Sheet90">
    <tabColor rgb="FF7030A0"/>
    <pageSetUpPr fitToPage="1"/>
  </sheetPr>
  <dimension ref="A1:J246"/>
  <sheetViews>
    <sheetView zoomScale="85" zoomScaleNormal="85" workbookViewId="0">
      <selection activeCell="K19" sqref="K19"/>
    </sheetView>
  </sheetViews>
  <sheetFormatPr defaultColWidth="9.140625" defaultRowHeight="15.75"/>
  <cols>
    <col min="1" max="1" width="16.42578125" style="43" bestFit="1" customWidth="1"/>
    <col min="2" max="2" width="32" style="43" bestFit="1" customWidth="1"/>
    <col min="3" max="3" width="9.140625" style="43"/>
    <col min="4" max="4" width="8" style="43" bestFit="1" customWidth="1"/>
    <col min="5" max="5" width="65.5703125" style="43" bestFit="1" customWidth="1"/>
    <col min="6" max="6" width="9.140625" style="43"/>
    <col min="7" max="7" width="12.5703125" style="43" bestFit="1" customWidth="1"/>
    <col min="8" max="8" width="31.140625" style="43" customWidth="1"/>
    <col min="9" max="16384" width="9.140625" style="43"/>
  </cols>
  <sheetData>
    <row r="1" spans="1:10" s="42" customFormat="1">
      <c r="A1" s="42" t="s">
        <v>260</v>
      </c>
      <c r="D1" s="42" t="s">
        <v>261</v>
      </c>
    </row>
    <row r="2" spans="1:10">
      <c r="A2" s="43" t="s">
        <v>262</v>
      </c>
      <c r="B2" s="43" t="s">
        <v>263</v>
      </c>
      <c r="D2" s="43" t="s">
        <v>264</v>
      </c>
      <c r="E2" s="43" t="s">
        <v>265</v>
      </c>
      <c r="G2" s="42" t="s">
        <v>1317</v>
      </c>
      <c r="J2" s="42" t="s">
        <v>1318</v>
      </c>
    </row>
    <row r="3" spans="1:10">
      <c r="A3" s="43" t="s">
        <v>765</v>
      </c>
      <c r="B3" s="43" t="s">
        <v>763</v>
      </c>
      <c r="D3" s="44" t="s">
        <v>268</v>
      </c>
      <c r="E3" s="44" t="s">
        <v>269</v>
      </c>
      <c r="G3" t="s">
        <v>991</v>
      </c>
      <c r="H3" s="245" t="s">
        <v>992</v>
      </c>
      <c r="J3" s="43" t="s">
        <v>1316</v>
      </c>
    </row>
    <row r="4" spans="1:10">
      <c r="A4" s="43" t="s">
        <v>766</v>
      </c>
      <c r="B4" s="43" t="s">
        <v>764</v>
      </c>
      <c r="D4" s="44" t="s">
        <v>272</v>
      </c>
      <c r="E4" s="44" t="s">
        <v>273</v>
      </c>
      <c r="G4" t="s">
        <v>993</v>
      </c>
      <c r="H4" s="245" t="s">
        <v>994</v>
      </c>
      <c r="J4" s="43" t="s">
        <v>1315</v>
      </c>
    </row>
    <row r="5" spans="1:10">
      <c r="A5" s="45" t="s">
        <v>767</v>
      </c>
      <c r="B5" s="45" t="s">
        <v>768</v>
      </c>
      <c r="D5" s="44" t="s">
        <v>276</v>
      </c>
      <c r="E5" s="44" t="s">
        <v>277</v>
      </c>
      <c r="G5" t="s">
        <v>995</v>
      </c>
      <c r="H5" s="245" t="s">
        <v>996</v>
      </c>
    </row>
    <row r="6" spans="1:10">
      <c r="A6" s="43" t="s">
        <v>266</v>
      </c>
      <c r="B6" s="43" t="s">
        <v>267</v>
      </c>
      <c r="D6" s="44" t="s">
        <v>280</v>
      </c>
      <c r="E6" s="44" t="s">
        <v>281</v>
      </c>
      <c r="G6" t="s">
        <v>997</v>
      </c>
      <c r="H6" s="245" t="s">
        <v>998</v>
      </c>
    </row>
    <row r="7" spans="1:10">
      <c r="A7" s="43" t="s">
        <v>270</v>
      </c>
      <c r="B7" s="43" t="s">
        <v>271</v>
      </c>
      <c r="D7" s="44" t="s">
        <v>283</v>
      </c>
      <c r="E7" s="44" t="s">
        <v>284</v>
      </c>
      <c r="G7" t="s">
        <v>999</v>
      </c>
      <c r="H7" s="245" t="s">
        <v>1000</v>
      </c>
    </row>
    <row r="8" spans="1:10">
      <c r="A8" s="43" t="s">
        <v>274</v>
      </c>
      <c r="B8" s="43" t="s">
        <v>275</v>
      </c>
      <c r="D8" s="44" t="s">
        <v>285</v>
      </c>
      <c r="E8" s="44" t="s">
        <v>286</v>
      </c>
      <c r="G8" t="s">
        <v>1001</v>
      </c>
      <c r="H8" s="245" t="s">
        <v>1002</v>
      </c>
    </row>
    <row r="9" spans="1:10">
      <c r="A9" s="43" t="s">
        <v>278</v>
      </c>
      <c r="B9" s="43" t="s">
        <v>279</v>
      </c>
      <c r="D9" s="44" t="s">
        <v>287</v>
      </c>
      <c r="E9" s="44" t="s">
        <v>288</v>
      </c>
      <c r="G9" t="s">
        <v>1003</v>
      </c>
      <c r="H9" s="245" t="s">
        <v>1004</v>
      </c>
    </row>
    <row r="10" spans="1:10">
      <c r="A10" s="43" t="s">
        <v>769</v>
      </c>
      <c r="B10" s="43" t="s">
        <v>770</v>
      </c>
      <c r="D10" s="44" t="s">
        <v>289</v>
      </c>
      <c r="E10" s="44" t="s">
        <v>290</v>
      </c>
      <c r="G10" t="s">
        <v>1005</v>
      </c>
      <c r="H10" s="245" t="s">
        <v>1006</v>
      </c>
    </row>
    <row r="11" spans="1:10">
      <c r="A11" s="43" t="s">
        <v>282</v>
      </c>
      <c r="B11" s="43" t="s">
        <v>282</v>
      </c>
      <c r="D11" s="44" t="s">
        <v>291</v>
      </c>
      <c r="E11" s="44" t="s">
        <v>292</v>
      </c>
      <c r="G11" t="s">
        <v>1007</v>
      </c>
      <c r="H11" s="245" t="s">
        <v>1008</v>
      </c>
    </row>
    <row r="12" spans="1:10">
      <c r="D12" s="44" t="s">
        <v>293</v>
      </c>
      <c r="E12" s="44" t="s">
        <v>294</v>
      </c>
      <c r="G12" t="s">
        <v>1009</v>
      </c>
      <c r="H12" s="245" t="s">
        <v>1010</v>
      </c>
    </row>
    <row r="13" spans="1:10" ht="25.5">
      <c r="D13" s="44" t="s">
        <v>295</v>
      </c>
      <c r="E13" s="44" t="s">
        <v>296</v>
      </c>
      <c r="G13" t="s">
        <v>1011</v>
      </c>
      <c r="H13" s="245" t="s">
        <v>1012</v>
      </c>
    </row>
    <row r="14" spans="1:10">
      <c r="D14" s="44" t="s">
        <v>297</v>
      </c>
      <c r="E14" s="44" t="s">
        <v>298</v>
      </c>
      <c r="G14" t="s">
        <v>1013</v>
      </c>
      <c r="H14" s="245" t="s">
        <v>1014</v>
      </c>
    </row>
    <row r="15" spans="1:10">
      <c r="D15" s="44" t="s">
        <v>299</v>
      </c>
      <c r="E15" s="44" t="s">
        <v>300</v>
      </c>
      <c r="G15" t="s">
        <v>1015</v>
      </c>
      <c r="H15" s="245" t="s">
        <v>1016</v>
      </c>
    </row>
    <row r="16" spans="1:10">
      <c r="A16" s="42" t="s">
        <v>776</v>
      </c>
      <c r="D16" s="44" t="s">
        <v>301</v>
      </c>
      <c r="E16" s="44" t="s">
        <v>302</v>
      </c>
      <c r="G16" t="s">
        <v>1017</v>
      </c>
      <c r="H16" s="245" t="s">
        <v>1018</v>
      </c>
    </row>
    <row r="17" spans="1:8">
      <c r="A17" s="43" t="s">
        <v>762</v>
      </c>
      <c r="B17" s="43" t="s">
        <v>778</v>
      </c>
      <c r="D17" s="44" t="s">
        <v>303</v>
      </c>
      <c r="E17" s="44" t="s">
        <v>304</v>
      </c>
      <c r="G17" t="s">
        <v>1019</v>
      </c>
      <c r="H17" s="245" t="s">
        <v>1020</v>
      </c>
    </row>
    <row r="18" spans="1:8">
      <c r="A18" s="43" t="s">
        <v>761</v>
      </c>
      <c r="B18" s="43" t="s">
        <v>777</v>
      </c>
      <c r="D18" s="44" t="s">
        <v>305</v>
      </c>
      <c r="E18" s="44" t="s">
        <v>306</v>
      </c>
      <c r="G18" t="s">
        <v>1021</v>
      </c>
      <c r="H18" s="245" t="s">
        <v>1022</v>
      </c>
    </row>
    <row r="19" spans="1:8">
      <c r="D19" s="44" t="s">
        <v>307</v>
      </c>
      <c r="E19" s="44" t="s">
        <v>308</v>
      </c>
      <c r="G19" t="s">
        <v>1023</v>
      </c>
      <c r="H19" s="245" t="s">
        <v>1024</v>
      </c>
    </row>
    <row r="20" spans="1:8">
      <c r="D20" s="44" t="s">
        <v>309</v>
      </c>
      <c r="E20" s="44" t="s">
        <v>310</v>
      </c>
      <c r="G20" t="s">
        <v>1025</v>
      </c>
      <c r="H20" s="245" t="s">
        <v>1026</v>
      </c>
    </row>
    <row r="21" spans="1:8">
      <c r="A21" s="244"/>
      <c r="D21" s="44" t="s">
        <v>311</v>
      </c>
      <c r="E21" s="44" t="s">
        <v>312</v>
      </c>
      <c r="G21" t="s">
        <v>1027</v>
      </c>
      <c r="H21" s="245" t="s">
        <v>1028</v>
      </c>
    </row>
    <row r="22" spans="1:8">
      <c r="A22" s="244" t="s">
        <v>1319</v>
      </c>
      <c r="D22" s="44" t="s">
        <v>313</v>
      </c>
      <c r="E22" s="44" t="s">
        <v>314</v>
      </c>
      <c r="G22" t="s">
        <v>1029</v>
      </c>
      <c r="H22" s="245" t="s">
        <v>1030</v>
      </c>
    </row>
    <row r="23" spans="1:8">
      <c r="A23" s="43" t="s">
        <v>773</v>
      </c>
      <c r="D23" s="44" t="s">
        <v>315</v>
      </c>
      <c r="E23" s="44" t="s">
        <v>316</v>
      </c>
      <c r="G23" t="s">
        <v>1031</v>
      </c>
      <c r="H23" s="245" t="s">
        <v>1032</v>
      </c>
    </row>
    <row r="24" spans="1:8">
      <c r="A24" s="43" t="s">
        <v>774</v>
      </c>
      <c r="D24" s="44" t="s">
        <v>317</v>
      </c>
      <c r="E24" s="44" t="s">
        <v>318</v>
      </c>
      <c r="G24" t="s">
        <v>1033</v>
      </c>
      <c r="H24" s="245" t="s">
        <v>1034</v>
      </c>
    </row>
    <row r="25" spans="1:8">
      <c r="D25" s="44" t="s">
        <v>319</v>
      </c>
      <c r="E25" s="44" t="s">
        <v>320</v>
      </c>
      <c r="G25" t="s">
        <v>1035</v>
      </c>
      <c r="H25" s="245" t="s">
        <v>1036</v>
      </c>
    </row>
    <row r="26" spans="1:8">
      <c r="D26" s="44" t="s">
        <v>321</v>
      </c>
      <c r="E26" s="44" t="s">
        <v>322</v>
      </c>
      <c r="G26" t="s">
        <v>1037</v>
      </c>
      <c r="H26" s="245" t="s">
        <v>1038</v>
      </c>
    </row>
    <row r="27" spans="1:8">
      <c r="A27" s="42" t="s">
        <v>1320</v>
      </c>
      <c r="B27" s="42"/>
      <c r="D27" s="44" t="s">
        <v>323</v>
      </c>
      <c r="E27" s="44" t="s">
        <v>324</v>
      </c>
      <c r="G27" t="s">
        <v>1039</v>
      </c>
      <c r="H27" s="245" t="s">
        <v>1040</v>
      </c>
    </row>
    <row r="28" spans="1:8">
      <c r="A28" s="43" t="s">
        <v>262</v>
      </c>
      <c r="B28" s="43" t="s">
        <v>263</v>
      </c>
      <c r="D28" s="44" t="s">
        <v>325</v>
      </c>
      <c r="E28" s="44" t="s">
        <v>326</v>
      </c>
      <c r="G28" t="s">
        <v>1041</v>
      </c>
      <c r="H28" s="245" t="s">
        <v>1042</v>
      </c>
    </row>
    <row r="29" spans="1:8">
      <c r="A29" s="43" t="s">
        <v>765</v>
      </c>
      <c r="B29" s="43" t="s">
        <v>763</v>
      </c>
      <c r="D29" s="44" t="s">
        <v>327</v>
      </c>
      <c r="E29" s="44" t="s">
        <v>328</v>
      </c>
      <c r="G29" t="s">
        <v>1043</v>
      </c>
      <c r="H29" s="245" t="s">
        <v>1044</v>
      </c>
    </row>
    <row r="30" spans="1:8">
      <c r="A30" s="45" t="s">
        <v>767</v>
      </c>
      <c r="B30" s="45" t="s">
        <v>768</v>
      </c>
      <c r="D30" s="44" t="s">
        <v>329</v>
      </c>
      <c r="E30" s="44" t="s">
        <v>330</v>
      </c>
      <c r="G30" t="s">
        <v>1045</v>
      </c>
      <c r="H30" s="245" t="s">
        <v>1046</v>
      </c>
    </row>
    <row r="31" spans="1:8">
      <c r="A31" s="43" t="s">
        <v>266</v>
      </c>
      <c r="B31" s="43" t="s">
        <v>267</v>
      </c>
      <c r="D31" s="44" t="s">
        <v>331</v>
      </c>
      <c r="E31" s="44" t="s">
        <v>332</v>
      </c>
      <c r="G31" t="s">
        <v>1047</v>
      </c>
      <c r="H31" s="245" t="s">
        <v>1048</v>
      </c>
    </row>
    <row r="32" spans="1:8">
      <c r="A32" s="43" t="s">
        <v>270</v>
      </c>
      <c r="B32" s="43" t="s">
        <v>271</v>
      </c>
      <c r="D32" s="44" t="s">
        <v>163</v>
      </c>
      <c r="E32" s="44" t="s">
        <v>333</v>
      </c>
      <c r="G32" t="s">
        <v>1049</v>
      </c>
      <c r="H32" s="245" t="s">
        <v>1050</v>
      </c>
    </row>
    <row r="33" spans="1:8">
      <c r="A33" s="43" t="s">
        <v>274</v>
      </c>
      <c r="B33" s="43" t="s">
        <v>275</v>
      </c>
      <c r="D33" s="44" t="s">
        <v>334</v>
      </c>
      <c r="E33" s="44" t="s">
        <v>335</v>
      </c>
      <c r="G33" t="s">
        <v>1051</v>
      </c>
      <c r="H33" s="245" t="s">
        <v>1052</v>
      </c>
    </row>
    <row r="34" spans="1:8">
      <c r="A34" s="43" t="s">
        <v>282</v>
      </c>
      <c r="B34" s="43" t="s">
        <v>282</v>
      </c>
      <c r="D34" s="44" t="s">
        <v>336</v>
      </c>
      <c r="E34" s="44" t="s">
        <v>337</v>
      </c>
      <c r="G34" t="s">
        <v>1053</v>
      </c>
      <c r="H34" s="245" t="s">
        <v>1054</v>
      </c>
    </row>
    <row r="35" spans="1:8">
      <c r="D35" s="44" t="s">
        <v>338</v>
      </c>
      <c r="E35" s="44" t="s">
        <v>339</v>
      </c>
      <c r="G35" t="s">
        <v>1055</v>
      </c>
      <c r="H35" s="245" t="s">
        <v>1056</v>
      </c>
    </row>
    <row r="36" spans="1:8">
      <c r="D36" s="44" t="s">
        <v>340</v>
      </c>
      <c r="E36" s="44" t="s">
        <v>341</v>
      </c>
      <c r="G36" t="s">
        <v>1057</v>
      </c>
      <c r="H36" s="245" t="s">
        <v>1058</v>
      </c>
    </row>
    <row r="37" spans="1:8">
      <c r="A37" s="42" t="s">
        <v>1329</v>
      </c>
      <c r="D37" s="44" t="s">
        <v>342</v>
      </c>
      <c r="E37" s="44" t="s">
        <v>343</v>
      </c>
      <c r="G37" t="s">
        <v>1059</v>
      </c>
      <c r="H37" s="245" t="s">
        <v>1060</v>
      </c>
    </row>
    <row r="38" spans="1:8">
      <c r="A38" s="43" t="s">
        <v>1333</v>
      </c>
      <c r="B38" s="43" t="s">
        <v>1330</v>
      </c>
      <c r="D38" s="44" t="s">
        <v>344</v>
      </c>
      <c r="E38" s="44" t="s">
        <v>345</v>
      </c>
      <c r="G38" t="s">
        <v>1061</v>
      </c>
      <c r="H38" s="245" t="s">
        <v>1062</v>
      </c>
    </row>
    <row r="39" spans="1:8">
      <c r="A39" s="43" t="s">
        <v>1334</v>
      </c>
      <c r="B39" s="43" t="s">
        <v>1331</v>
      </c>
      <c r="D39" s="44" t="s">
        <v>346</v>
      </c>
      <c r="E39" s="44" t="s">
        <v>347</v>
      </c>
      <c r="G39" t="s">
        <v>1063</v>
      </c>
      <c r="H39" s="245" t="s">
        <v>1064</v>
      </c>
    </row>
    <row r="40" spans="1:8">
      <c r="A40" s="43" t="s">
        <v>1335</v>
      </c>
      <c r="B40" s="43" t="s">
        <v>1332</v>
      </c>
      <c r="D40" s="44" t="s">
        <v>348</v>
      </c>
      <c r="E40" s="44" t="s">
        <v>349</v>
      </c>
      <c r="G40" t="s">
        <v>1065</v>
      </c>
      <c r="H40" s="245" t="s">
        <v>1066</v>
      </c>
    </row>
    <row r="41" spans="1:8">
      <c r="A41" s="43" t="s">
        <v>266</v>
      </c>
      <c r="B41" s="43" t="s">
        <v>1336</v>
      </c>
      <c r="D41" s="44" t="s">
        <v>350</v>
      </c>
      <c r="E41" s="44" t="s">
        <v>351</v>
      </c>
      <c r="G41" t="s">
        <v>1067</v>
      </c>
      <c r="H41" s="245" t="s">
        <v>1068</v>
      </c>
    </row>
    <row r="42" spans="1:8">
      <c r="D42" s="44" t="s">
        <v>352</v>
      </c>
      <c r="E42" s="44" t="s">
        <v>353</v>
      </c>
      <c r="G42" t="s">
        <v>1069</v>
      </c>
      <c r="H42" s="245" t="s">
        <v>1070</v>
      </c>
    </row>
    <row r="43" spans="1:8">
      <c r="D43" s="44" t="s">
        <v>354</v>
      </c>
      <c r="E43" s="44" t="s">
        <v>355</v>
      </c>
      <c r="G43" t="s">
        <v>1071</v>
      </c>
      <c r="H43" s="245" t="s">
        <v>1072</v>
      </c>
    </row>
    <row r="44" spans="1:8">
      <c r="D44" s="44" t="s">
        <v>356</v>
      </c>
      <c r="E44" s="44" t="s">
        <v>357</v>
      </c>
      <c r="G44" t="s">
        <v>1073</v>
      </c>
      <c r="H44" s="245" t="s">
        <v>1074</v>
      </c>
    </row>
    <row r="45" spans="1:8">
      <c r="D45" s="44" t="s">
        <v>358</v>
      </c>
      <c r="E45" s="44" t="s">
        <v>359</v>
      </c>
      <c r="G45" t="s">
        <v>1075</v>
      </c>
      <c r="H45" s="245" t="s">
        <v>1076</v>
      </c>
    </row>
    <row r="46" spans="1:8">
      <c r="D46" s="44" t="s">
        <v>360</v>
      </c>
      <c r="E46" s="44" t="s">
        <v>361</v>
      </c>
      <c r="G46" t="s">
        <v>1077</v>
      </c>
      <c r="H46" s="245" t="s">
        <v>1078</v>
      </c>
    </row>
    <row r="47" spans="1:8">
      <c r="D47" s="44" t="s">
        <v>362</v>
      </c>
      <c r="E47" s="44" t="s">
        <v>363</v>
      </c>
      <c r="G47" t="s">
        <v>1079</v>
      </c>
      <c r="H47" s="245" t="s">
        <v>1080</v>
      </c>
    </row>
    <row r="48" spans="1:8">
      <c r="D48" s="44" t="s">
        <v>364</v>
      </c>
      <c r="E48" s="44" t="s">
        <v>365</v>
      </c>
      <c r="G48" t="s">
        <v>1081</v>
      </c>
      <c r="H48" s="245" t="s">
        <v>1082</v>
      </c>
    </row>
    <row r="49" spans="4:8">
      <c r="D49" s="44" t="s">
        <v>366</v>
      </c>
      <c r="E49" s="44" t="s">
        <v>367</v>
      </c>
      <c r="G49" t="s">
        <v>1083</v>
      </c>
      <c r="H49" s="245" t="s">
        <v>1084</v>
      </c>
    </row>
    <row r="50" spans="4:8">
      <c r="D50" s="44" t="s">
        <v>368</v>
      </c>
      <c r="E50" s="44" t="s">
        <v>369</v>
      </c>
      <c r="G50" t="s">
        <v>1085</v>
      </c>
      <c r="H50" s="245" t="s">
        <v>1086</v>
      </c>
    </row>
    <row r="51" spans="4:8">
      <c r="D51" s="44" t="s">
        <v>370</v>
      </c>
      <c r="E51" s="44" t="s">
        <v>371</v>
      </c>
      <c r="G51" t="s">
        <v>1087</v>
      </c>
      <c r="H51" s="245" t="s">
        <v>1088</v>
      </c>
    </row>
    <row r="52" spans="4:8">
      <c r="D52" s="44" t="s">
        <v>372</v>
      </c>
      <c r="E52" s="44" t="s">
        <v>373</v>
      </c>
      <c r="G52" t="s">
        <v>1089</v>
      </c>
      <c r="H52" s="245" t="s">
        <v>1090</v>
      </c>
    </row>
    <row r="53" spans="4:8">
      <c r="D53" s="44" t="s">
        <v>374</v>
      </c>
      <c r="E53" s="44" t="s">
        <v>375</v>
      </c>
      <c r="G53" t="s">
        <v>1091</v>
      </c>
      <c r="H53" s="245" t="s">
        <v>1092</v>
      </c>
    </row>
    <row r="54" spans="4:8">
      <c r="D54" s="44" t="s">
        <v>376</v>
      </c>
      <c r="E54" s="44" t="s">
        <v>377</v>
      </c>
      <c r="G54" t="s">
        <v>1093</v>
      </c>
      <c r="H54" s="245" t="s">
        <v>1094</v>
      </c>
    </row>
    <row r="55" spans="4:8">
      <c r="D55" s="44" t="s">
        <v>378</v>
      </c>
      <c r="E55" s="44" t="s">
        <v>379</v>
      </c>
      <c r="G55" t="s">
        <v>1095</v>
      </c>
      <c r="H55" s="245" t="s">
        <v>1096</v>
      </c>
    </row>
    <row r="56" spans="4:8">
      <c r="D56" s="44" t="s">
        <v>380</v>
      </c>
      <c r="E56" s="44" t="s">
        <v>381</v>
      </c>
      <c r="G56" t="s">
        <v>1097</v>
      </c>
      <c r="H56" s="245" t="s">
        <v>1098</v>
      </c>
    </row>
    <row r="57" spans="4:8">
      <c r="D57" s="44" t="s">
        <v>382</v>
      </c>
      <c r="E57" s="44" t="s">
        <v>383</v>
      </c>
      <c r="G57" t="s">
        <v>1099</v>
      </c>
      <c r="H57" s="245" t="s">
        <v>1100</v>
      </c>
    </row>
    <row r="58" spans="4:8">
      <c r="D58" s="44" t="s">
        <v>384</v>
      </c>
      <c r="E58" s="44" t="s">
        <v>385</v>
      </c>
      <c r="G58" t="s">
        <v>1101</v>
      </c>
      <c r="H58" s="245" t="s">
        <v>1102</v>
      </c>
    </row>
    <row r="59" spans="4:8">
      <c r="D59" s="44" t="s">
        <v>386</v>
      </c>
      <c r="E59" s="44" t="s">
        <v>387</v>
      </c>
      <c r="G59" t="s">
        <v>1103</v>
      </c>
      <c r="H59" s="245" t="s">
        <v>1104</v>
      </c>
    </row>
    <row r="60" spans="4:8">
      <c r="D60" s="44" t="s">
        <v>388</v>
      </c>
      <c r="E60" s="44" t="s">
        <v>389</v>
      </c>
      <c r="G60" t="s">
        <v>1105</v>
      </c>
      <c r="H60" s="245" t="s">
        <v>1106</v>
      </c>
    </row>
    <row r="61" spans="4:8">
      <c r="D61" s="44" t="s">
        <v>390</v>
      </c>
      <c r="E61" s="44" t="s">
        <v>391</v>
      </c>
      <c r="G61" t="s">
        <v>1107</v>
      </c>
      <c r="H61" s="245" t="s">
        <v>1108</v>
      </c>
    </row>
    <row r="62" spans="4:8">
      <c r="D62" s="44" t="s">
        <v>392</v>
      </c>
      <c r="E62" s="44" t="s">
        <v>393</v>
      </c>
      <c r="G62" t="s">
        <v>1109</v>
      </c>
      <c r="H62" s="245" t="s">
        <v>1110</v>
      </c>
    </row>
    <row r="63" spans="4:8">
      <c r="D63" s="44" t="s">
        <v>394</v>
      </c>
      <c r="E63" s="44" t="s">
        <v>395</v>
      </c>
      <c r="G63" t="s">
        <v>1111</v>
      </c>
      <c r="H63" s="245" t="s">
        <v>1112</v>
      </c>
    </row>
    <row r="64" spans="4:8">
      <c r="D64" s="44" t="s">
        <v>396</v>
      </c>
      <c r="E64" s="44" t="s">
        <v>397</v>
      </c>
      <c r="G64" t="s">
        <v>1113</v>
      </c>
      <c r="H64" s="245" t="s">
        <v>1114</v>
      </c>
    </row>
    <row r="65" spans="4:8">
      <c r="D65" s="44" t="s">
        <v>398</v>
      </c>
      <c r="E65" s="44" t="s">
        <v>399</v>
      </c>
      <c r="G65" t="s">
        <v>1115</v>
      </c>
      <c r="H65" s="245" t="s">
        <v>1116</v>
      </c>
    </row>
    <row r="66" spans="4:8">
      <c r="D66" s="44" t="s">
        <v>400</v>
      </c>
      <c r="E66" s="44" t="s">
        <v>401</v>
      </c>
      <c r="G66" t="s">
        <v>1117</v>
      </c>
      <c r="H66" s="245" t="s">
        <v>1118</v>
      </c>
    </row>
    <row r="67" spans="4:8">
      <c r="D67" s="44" t="s">
        <v>402</v>
      </c>
      <c r="E67" s="44" t="s">
        <v>403</v>
      </c>
      <c r="G67" t="s">
        <v>1119</v>
      </c>
      <c r="H67" s="245" t="s">
        <v>1120</v>
      </c>
    </row>
    <row r="68" spans="4:8">
      <c r="D68" s="44" t="s">
        <v>404</v>
      </c>
      <c r="E68" s="44" t="s">
        <v>405</v>
      </c>
      <c r="G68" t="s">
        <v>1121</v>
      </c>
      <c r="H68" s="245" t="s">
        <v>1122</v>
      </c>
    </row>
    <row r="69" spans="4:8">
      <c r="D69" s="44" t="s">
        <v>406</v>
      </c>
      <c r="E69" s="44" t="s">
        <v>407</v>
      </c>
      <c r="G69" t="s">
        <v>1123</v>
      </c>
      <c r="H69" s="245" t="s">
        <v>1124</v>
      </c>
    </row>
    <row r="70" spans="4:8">
      <c r="D70" s="44" t="s">
        <v>408</v>
      </c>
      <c r="E70" s="44" t="s">
        <v>409</v>
      </c>
      <c r="G70" t="s">
        <v>1125</v>
      </c>
      <c r="H70" s="245" t="s">
        <v>1126</v>
      </c>
    </row>
    <row r="71" spans="4:8">
      <c r="D71" s="44" t="s">
        <v>410</v>
      </c>
      <c r="E71" s="44" t="s">
        <v>411</v>
      </c>
      <c r="G71" t="s">
        <v>1127</v>
      </c>
      <c r="H71" s="245" t="s">
        <v>1128</v>
      </c>
    </row>
    <row r="72" spans="4:8">
      <c r="D72" s="44" t="s">
        <v>412</v>
      </c>
      <c r="E72" s="44" t="s">
        <v>413</v>
      </c>
      <c r="G72" t="s">
        <v>1129</v>
      </c>
      <c r="H72" s="245" t="s">
        <v>1130</v>
      </c>
    </row>
    <row r="73" spans="4:8">
      <c r="D73" s="44" t="s">
        <v>414</v>
      </c>
      <c r="E73" s="44" t="s">
        <v>415</v>
      </c>
      <c r="G73" t="s">
        <v>1131</v>
      </c>
      <c r="H73" s="245" t="s">
        <v>1132</v>
      </c>
    </row>
    <row r="74" spans="4:8">
      <c r="D74" s="44" t="s">
        <v>416</v>
      </c>
      <c r="E74" s="44" t="s">
        <v>417</v>
      </c>
      <c r="G74" t="s">
        <v>1133</v>
      </c>
      <c r="H74" s="245" t="s">
        <v>1134</v>
      </c>
    </row>
    <row r="75" spans="4:8">
      <c r="D75" s="44" t="s">
        <v>418</v>
      </c>
      <c r="E75" s="44" t="s">
        <v>419</v>
      </c>
      <c r="G75" t="s">
        <v>1135</v>
      </c>
      <c r="H75" s="245" t="s">
        <v>1136</v>
      </c>
    </row>
    <row r="76" spans="4:8">
      <c r="D76" s="44" t="s">
        <v>420</v>
      </c>
      <c r="E76" s="44" t="s">
        <v>421</v>
      </c>
      <c r="G76" t="s">
        <v>1137</v>
      </c>
      <c r="H76" s="245" t="s">
        <v>1138</v>
      </c>
    </row>
    <row r="77" spans="4:8">
      <c r="D77" s="44" t="s">
        <v>422</v>
      </c>
      <c r="E77" s="44" t="s">
        <v>423</v>
      </c>
      <c r="G77" t="s">
        <v>1139</v>
      </c>
      <c r="H77" s="245" t="s">
        <v>1140</v>
      </c>
    </row>
    <row r="78" spans="4:8">
      <c r="D78" s="44" t="s">
        <v>424</v>
      </c>
      <c r="E78" s="44" t="s">
        <v>425</v>
      </c>
      <c r="G78" t="s">
        <v>1141</v>
      </c>
      <c r="H78" s="245" t="s">
        <v>1142</v>
      </c>
    </row>
    <row r="79" spans="4:8">
      <c r="D79" s="44" t="s">
        <v>426</v>
      </c>
      <c r="E79" s="44" t="s">
        <v>427</v>
      </c>
      <c r="G79" t="s">
        <v>1143</v>
      </c>
      <c r="H79" s="245" t="s">
        <v>1144</v>
      </c>
    </row>
    <row r="80" spans="4:8">
      <c r="D80" s="44" t="s">
        <v>428</v>
      </c>
      <c r="E80" s="44" t="s">
        <v>429</v>
      </c>
      <c r="G80" t="s">
        <v>1145</v>
      </c>
      <c r="H80" s="245" t="s">
        <v>1146</v>
      </c>
    </row>
    <row r="81" spans="4:8">
      <c r="D81" s="43" t="s">
        <v>430</v>
      </c>
      <c r="E81" s="44" t="s">
        <v>431</v>
      </c>
      <c r="G81" t="s">
        <v>1147</v>
      </c>
      <c r="H81" s="245" t="s">
        <v>1148</v>
      </c>
    </row>
    <row r="82" spans="4:8">
      <c r="D82" s="44" t="s">
        <v>432</v>
      </c>
      <c r="E82" s="44" t="s">
        <v>433</v>
      </c>
      <c r="G82" t="s">
        <v>1149</v>
      </c>
      <c r="H82" s="245" t="s">
        <v>1150</v>
      </c>
    </row>
    <row r="83" spans="4:8">
      <c r="D83" s="44" t="s">
        <v>434</v>
      </c>
      <c r="E83" s="44" t="s">
        <v>435</v>
      </c>
      <c r="G83" t="s">
        <v>1151</v>
      </c>
      <c r="H83" s="245" t="s">
        <v>1152</v>
      </c>
    </row>
    <row r="84" spans="4:8">
      <c r="D84" s="44" t="s">
        <v>436</v>
      </c>
      <c r="E84" s="44" t="s">
        <v>437</v>
      </c>
      <c r="G84" t="s">
        <v>1153</v>
      </c>
      <c r="H84" s="245" t="s">
        <v>1154</v>
      </c>
    </row>
    <row r="85" spans="4:8">
      <c r="D85" s="44" t="s">
        <v>438</v>
      </c>
      <c r="E85" s="44" t="s">
        <v>439</v>
      </c>
      <c r="G85" t="s">
        <v>1155</v>
      </c>
      <c r="H85" s="245" t="s">
        <v>1156</v>
      </c>
    </row>
    <row r="86" spans="4:8">
      <c r="D86" s="44" t="s">
        <v>440</v>
      </c>
      <c r="E86" s="44" t="s">
        <v>441</v>
      </c>
      <c r="G86" t="s">
        <v>1157</v>
      </c>
      <c r="H86" s="245" t="s">
        <v>1158</v>
      </c>
    </row>
    <row r="87" spans="4:8">
      <c r="D87" s="44" t="s">
        <v>442</v>
      </c>
      <c r="E87" s="44" t="s">
        <v>443</v>
      </c>
      <c r="G87" t="s">
        <v>1159</v>
      </c>
      <c r="H87" s="245" t="s">
        <v>1160</v>
      </c>
    </row>
    <row r="88" spans="4:8">
      <c r="D88" s="44" t="s">
        <v>444</v>
      </c>
      <c r="E88" s="44" t="s">
        <v>445</v>
      </c>
      <c r="G88" t="s">
        <v>1161</v>
      </c>
      <c r="H88" s="245" t="s">
        <v>1162</v>
      </c>
    </row>
    <row r="89" spans="4:8">
      <c r="D89" s="44" t="s">
        <v>446</v>
      </c>
      <c r="E89" s="44" t="s">
        <v>447</v>
      </c>
      <c r="G89" t="s">
        <v>1163</v>
      </c>
      <c r="H89" s="245" t="s">
        <v>1164</v>
      </c>
    </row>
    <row r="90" spans="4:8">
      <c r="D90" s="43" t="s">
        <v>448</v>
      </c>
      <c r="E90" s="44" t="s">
        <v>449</v>
      </c>
      <c r="G90" t="s">
        <v>1165</v>
      </c>
      <c r="H90" s="245" t="s">
        <v>1166</v>
      </c>
    </row>
    <row r="91" spans="4:8">
      <c r="D91" s="44" t="s">
        <v>450</v>
      </c>
      <c r="E91" s="44" t="s">
        <v>451</v>
      </c>
      <c r="G91" t="s">
        <v>1167</v>
      </c>
      <c r="H91" s="245" t="s">
        <v>1168</v>
      </c>
    </row>
    <row r="92" spans="4:8">
      <c r="D92" s="44" t="s">
        <v>452</v>
      </c>
      <c r="E92" s="44" t="s">
        <v>453</v>
      </c>
      <c r="G92" t="s">
        <v>1169</v>
      </c>
      <c r="H92" s="245" t="s">
        <v>1170</v>
      </c>
    </row>
    <row r="93" spans="4:8">
      <c r="D93" s="44" t="s">
        <v>454</v>
      </c>
      <c r="E93" s="44" t="s">
        <v>455</v>
      </c>
      <c r="G93" t="s">
        <v>1171</v>
      </c>
      <c r="H93" s="245" t="s">
        <v>1172</v>
      </c>
    </row>
    <row r="94" spans="4:8">
      <c r="D94" s="44" t="s">
        <v>456</v>
      </c>
      <c r="E94" s="44" t="s">
        <v>457</v>
      </c>
      <c r="G94" t="s">
        <v>1173</v>
      </c>
      <c r="H94" s="245" t="s">
        <v>1174</v>
      </c>
    </row>
    <row r="95" spans="4:8">
      <c r="D95" s="44" t="s">
        <v>458</v>
      </c>
      <c r="E95" s="44" t="s">
        <v>459</v>
      </c>
      <c r="G95" t="s">
        <v>1175</v>
      </c>
      <c r="H95" s="245" t="s">
        <v>1176</v>
      </c>
    </row>
    <row r="96" spans="4:8">
      <c r="D96" s="44" t="s">
        <v>460</v>
      </c>
      <c r="E96" s="44" t="s">
        <v>461</v>
      </c>
      <c r="G96" t="s">
        <v>1177</v>
      </c>
      <c r="H96" s="245" t="s">
        <v>1178</v>
      </c>
    </row>
    <row r="97" spans="4:8">
      <c r="D97" s="44" t="s">
        <v>462</v>
      </c>
      <c r="E97" s="44" t="s">
        <v>463</v>
      </c>
      <c r="G97" t="s">
        <v>1179</v>
      </c>
      <c r="H97" s="245" t="s">
        <v>1180</v>
      </c>
    </row>
    <row r="98" spans="4:8">
      <c r="D98" s="44" t="s">
        <v>464</v>
      </c>
      <c r="E98" s="44" t="s">
        <v>465</v>
      </c>
      <c r="G98" t="s">
        <v>1181</v>
      </c>
      <c r="H98" s="245" t="s">
        <v>1182</v>
      </c>
    </row>
    <row r="99" spans="4:8">
      <c r="D99" s="44" t="s">
        <v>466</v>
      </c>
      <c r="E99" s="44" t="s">
        <v>467</v>
      </c>
      <c r="G99" t="s">
        <v>1183</v>
      </c>
      <c r="H99" s="245" t="s">
        <v>1184</v>
      </c>
    </row>
    <row r="100" spans="4:8">
      <c r="D100" s="44" t="s">
        <v>468</v>
      </c>
      <c r="E100" s="44" t="s">
        <v>469</v>
      </c>
      <c r="G100" t="s">
        <v>1185</v>
      </c>
      <c r="H100" s="245" t="s">
        <v>1186</v>
      </c>
    </row>
    <row r="101" spans="4:8">
      <c r="D101" s="44" t="s">
        <v>470</v>
      </c>
      <c r="E101" s="44" t="s">
        <v>471</v>
      </c>
      <c r="G101" t="s">
        <v>1187</v>
      </c>
      <c r="H101" s="245" t="s">
        <v>1188</v>
      </c>
    </row>
    <row r="102" spans="4:8">
      <c r="D102" s="44" t="s">
        <v>472</v>
      </c>
      <c r="E102" s="44" t="s">
        <v>473</v>
      </c>
      <c r="G102" t="s">
        <v>1189</v>
      </c>
      <c r="H102" s="245" t="s">
        <v>1190</v>
      </c>
    </row>
    <row r="103" spans="4:8">
      <c r="D103" s="44" t="s">
        <v>474</v>
      </c>
      <c r="E103" s="44" t="s">
        <v>475</v>
      </c>
      <c r="G103" t="s">
        <v>1191</v>
      </c>
      <c r="H103" s="245" t="s">
        <v>1192</v>
      </c>
    </row>
    <row r="104" spans="4:8">
      <c r="D104" s="43" t="s">
        <v>476</v>
      </c>
      <c r="E104" s="44" t="s">
        <v>477</v>
      </c>
      <c r="G104" t="s">
        <v>1193</v>
      </c>
      <c r="H104" s="245" t="s">
        <v>1194</v>
      </c>
    </row>
    <row r="105" spans="4:8">
      <c r="D105" s="44" t="s">
        <v>478</v>
      </c>
      <c r="E105" s="44" t="s">
        <v>479</v>
      </c>
      <c r="G105" t="s">
        <v>1195</v>
      </c>
      <c r="H105" s="245" t="s">
        <v>1196</v>
      </c>
    </row>
    <row r="106" spans="4:8">
      <c r="D106" s="44" t="s">
        <v>480</v>
      </c>
      <c r="E106" s="44" t="s">
        <v>481</v>
      </c>
      <c r="G106" t="s">
        <v>1197</v>
      </c>
      <c r="H106" s="245" t="s">
        <v>1198</v>
      </c>
    </row>
    <row r="107" spans="4:8">
      <c r="D107" s="44" t="s">
        <v>482</v>
      </c>
      <c r="E107" s="44" t="s">
        <v>483</v>
      </c>
      <c r="G107" t="s">
        <v>1199</v>
      </c>
      <c r="H107" s="245" t="s">
        <v>1200</v>
      </c>
    </row>
    <row r="108" spans="4:8">
      <c r="D108" s="44" t="s">
        <v>228</v>
      </c>
      <c r="E108" s="44" t="s">
        <v>484</v>
      </c>
      <c r="G108" t="s">
        <v>1201</v>
      </c>
      <c r="H108" s="245" t="s">
        <v>1202</v>
      </c>
    </row>
    <row r="109" spans="4:8">
      <c r="D109" s="44" t="s">
        <v>485</v>
      </c>
      <c r="E109" s="44" t="s">
        <v>486</v>
      </c>
      <c r="G109" t="s">
        <v>1203</v>
      </c>
      <c r="H109" s="245" t="s">
        <v>1204</v>
      </c>
    </row>
    <row r="110" spans="4:8">
      <c r="D110" s="44" t="s">
        <v>487</v>
      </c>
      <c r="E110" s="44" t="s">
        <v>488</v>
      </c>
      <c r="G110" t="s">
        <v>1205</v>
      </c>
      <c r="H110" s="245" t="s">
        <v>1206</v>
      </c>
    </row>
    <row r="111" spans="4:8">
      <c r="D111" s="43" t="s">
        <v>489</v>
      </c>
      <c r="E111" s="44" t="s">
        <v>490</v>
      </c>
      <c r="G111" t="s">
        <v>1207</v>
      </c>
      <c r="H111" s="245" t="s">
        <v>1208</v>
      </c>
    </row>
    <row r="112" spans="4:8">
      <c r="D112" s="44" t="s">
        <v>491</v>
      </c>
      <c r="E112" s="44" t="s">
        <v>492</v>
      </c>
      <c r="G112" t="s">
        <v>1209</v>
      </c>
      <c r="H112" s="245" t="s">
        <v>1210</v>
      </c>
    </row>
    <row r="113" spans="4:8">
      <c r="D113" s="44" t="s">
        <v>493</v>
      </c>
      <c r="E113" s="44" t="s">
        <v>494</v>
      </c>
      <c r="G113" t="s">
        <v>1211</v>
      </c>
      <c r="H113" s="245" t="s">
        <v>1212</v>
      </c>
    </row>
    <row r="114" spans="4:8">
      <c r="D114" s="44" t="s">
        <v>495</v>
      </c>
      <c r="E114" s="44" t="s">
        <v>496</v>
      </c>
      <c r="G114" t="s">
        <v>1213</v>
      </c>
      <c r="H114" s="245" t="s">
        <v>1214</v>
      </c>
    </row>
    <row r="115" spans="4:8">
      <c r="D115" s="44" t="s">
        <v>497</v>
      </c>
      <c r="E115" s="44" t="s">
        <v>498</v>
      </c>
      <c r="G115" t="s">
        <v>1215</v>
      </c>
      <c r="H115" s="245" t="s">
        <v>1216</v>
      </c>
    </row>
    <row r="116" spans="4:8">
      <c r="D116" s="44" t="s">
        <v>499</v>
      </c>
      <c r="E116" s="44" t="s">
        <v>500</v>
      </c>
      <c r="G116" t="s">
        <v>1217</v>
      </c>
      <c r="H116" s="245" t="s">
        <v>1218</v>
      </c>
    </row>
    <row r="117" spans="4:8">
      <c r="D117" s="44" t="s">
        <v>501</v>
      </c>
      <c r="E117" s="44" t="s">
        <v>502</v>
      </c>
      <c r="G117" t="s">
        <v>1219</v>
      </c>
      <c r="H117" s="245" t="s">
        <v>1220</v>
      </c>
    </row>
    <row r="118" spans="4:8">
      <c r="D118" s="44" t="s">
        <v>503</v>
      </c>
      <c r="E118" s="44" t="s">
        <v>504</v>
      </c>
      <c r="G118" t="s">
        <v>1221</v>
      </c>
      <c r="H118" s="245" t="s">
        <v>1222</v>
      </c>
    </row>
    <row r="119" spans="4:8">
      <c r="D119" s="44" t="s">
        <v>505</v>
      </c>
      <c r="E119" s="44" t="s">
        <v>506</v>
      </c>
      <c r="G119" t="s">
        <v>1223</v>
      </c>
      <c r="H119" s="245" t="s">
        <v>1224</v>
      </c>
    </row>
    <row r="120" spans="4:8">
      <c r="D120" s="44" t="s">
        <v>507</v>
      </c>
      <c r="E120" s="44" t="s">
        <v>508</v>
      </c>
      <c r="G120" t="s">
        <v>1225</v>
      </c>
      <c r="H120" s="245" t="s">
        <v>1226</v>
      </c>
    </row>
    <row r="121" spans="4:8">
      <c r="D121" s="44" t="s">
        <v>509</v>
      </c>
      <c r="E121" s="44" t="s">
        <v>510</v>
      </c>
      <c r="G121" t="s">
        <v>1227</v>
      </c>
      <c r="H121" s="245" t="s">
        <v>1228</v>
      </c>
    </row>
    <row r="122" spans="4:8">
      <c r="D122" s="44" t="s">
        <v>511</v>
      </c>
      <c r="E122" s="44" t="s">
        <v>512</v>
      </c>
      <c r="G122" t="s">
        <v>1229</v>
      </c>
      <c r="H122" s="245" t="s">
        <v>1230</v>
      </c>
    </row>
    <row r="123" spans="4:8">
      <c r="D123" s="44" t="s">
        <v>513</v>
      </c>
      <c r="E123" s="44" t="s">
        <v>514</v>
      </c>
      <c r="G123" t="s">
        <v>1231</v>
      </c>
      <c r="H123" s="245" t="s">
        <v>1232</v>
      </c>
    </row>
    <row r="124" spans="4:8">
      <c r="D124" s="44" t="s">
        <v>515</v>
      </c>
      <c r="E124" s="44" t="s">
        <v>516</v>
      </c>
      <c r="G124" t="s">
        <v>1233</v>
      </c>
      <c r="H124" s="245" t="s">
        <v>1234</v>
      </c>
    </row>
    <row r="125" spans="4:8">
      <c r="D125" s="44" t="s">
        <v>517</v>
      </c>
      <c r="E125" s="44" t="s">
        <v>518</v>
      </c>
      <c r="G125" t="s">
        <v>1235</v>
      </c>
      <c r="H125" s="245" t="s">
        <v>1236</v>
      </c>
    </row>
    <row r="126" spans="4:8">
      <c r="D126" s="44" t="s">
        <v>519</v>
      </c>
      <c r="E126" s="44" t="s">
        <v>520</v>
      </c>
      <c r="G126" t="s">
        <v>1237</v>
      </c>
      <c r="H126" s="245" t="s">
        <v>1238</v>
      </c>
    </row>
    <row r="127" spans="4:8">
      <c r="D127" s="44" t="s">
        <v>521</v>
      </c>
      <c r="E127" s="44" t="s">
        <v>522</v>
      </c>
      <c r="G127" t="s">
        <v>1239</v>
      </c>
      <c r="H127" s="245" t="s">
        <v>1240</v>
      </c>
    </row>
    <row r="128" spans="4:8">
      <c r="D128" s="44" t="s">
        <v>523</v>
      </c>
      <c r="E128" s="44" t="s">
        <v>524</v>
      </c>
      <c r="G128" t="s">
        <v>1241</v>
      </c>
      <c r="H128" s="245" t="s">
        <v>1242</v>
      </c>
    </row>
    <row r="129" spans="4:8">
      <c r="D129" s="44" t="s">
        <v>525</v>
      </c>
      <c r="E129" s="44" t="s">
        <v>526</v>
      </c>
      <c r="G129" t="s">
        <v>1243</v>
      </c>
      <c r="H129" s="245" t="s">
        <v>1244</v>
      </c>
    </row>
    <row r="130" spans="4:8">
      <c r="D130" s="44" t="s">
        <v>527</v>
      </c>
      <c r="E130" s="44" t="s">
        <v>528</v>
      </c>
      <c r="G130" t="s">
        <v>1245</v>
      </c>
      <c r="H130" s="245" t="s">
        <v>1246</v>
      </c>
    </row>
    <row r="131" spans="4:8">
      <c r="D131" s="44" t="s">
        <v>529</v>
      </c>
      <c r="E131" s="44" t="s">
        <v>530</v>
      </c>
      <c r="G131" t="s">
        <v>1247</v>
      </c>
      <c r="H131" s="245" t="s">
        <v>1248</v>
      </c>
    </row>
    <row r="132" spans="4:8">
      <c r="D132" s="44" t="s">
        <v>531</v>
      </c>
      <c r="E132" s="44" t="s">
        <v>532</v>
      </c>
      <c r="G132" t="s">
        <v>1249</v>
      </c>
      <c r="H132" s="245" t="s">
        <v>1250</v>
      </c>
    </row>
    <row r="133" spans="4:8">
      <c r="D133" s="44" t="s">
        <v>533</v>
      </c>
      <c r="E133" s="44" t="s">
        <v>534</v>
      </c>
      <c r="G133" t="s">
        <v>1251</v>
      </c>
      <c r="H133" s="245" t="s">
        <v>1252</v>
      </c>
    </row>
    <row r="134" spans="4:8">
      <c r="D134" s="44" t="s">
        <v>535</v>
      </c>
      <c r="E134" s="44" t="s">
        <v>536</v>
      </c>
      <c r="G134" t="s">
        <v>1253</v>
      </c>
      <c r="H134" s="245" t="s">
        <v>1254</v>
      </c>
    </row>
    <row r="135" spans="4:8">
      <c r="D135" s="44" t="s">
        <v>537</v>
      </c>
      <c r="E135" s="44" t="s">
        <v>538</v>
      </c>
      <c r="G135" t="s">
        <v>1255</v>
      </c>
      <c r="H135" s="245" t="s">
        <v>1256</v>
      </c>
    </row>
    <row r="136" spans="4:8">
      <c r="D136" s="44" t="s">
        <v>539</v>
      </c>
      <c r="E136" s="44" t="s">
        <v>540</v>
      </c>
      <c r="G136" t="s">
        <v>1257</v>
      </c>
      <c r="H136" s="245" t="s">
        <v>1258</v>
      </c>
    </row>
    <row r="137" spans="4:8">
      <c r="D137" s="44" t="s">
        <v>541</v>
      </c>
      <c r="E137" s="44" t="s">
        <v>542</v>
      </c>
      <c r="G137" t="s">
        <v>1259</v>
      </c>
      <c r="H137" s="245" t="s">
        <v>1260</v>
      </c>
    </row>
    <row r="138" spans="4:8">
      <c r="D138" s="44" t="s">
        <v>543</v>
      </c>
      <c r="E138" s="44" t="s">
        <v>544</v>
      </c>
      <c r="G138" t="s">
        <v>1261</v>
      </c>
      <c r="H138" s="245" t="s">
        <v>1262</v>
      </c>
    </row>
    <row r="139" spans="4:8">
      <c r="D139" s="44" t="s">
        <v>545</v>
      </c>
      <c r="E139" s="44" t="s">
        <v>546</v>
      </c>
      <c r="G139" t="s">
        <v>1263</v>
      </c>
      <c r="H139" s="245" t="s">
        <v>1264</v>
      </c>
    </row>
    <row r="140" spans="4:8">
      <c r="D140" s="44" t="s">
        <v>547</v>
      </c>
      <c r="E140" s="44" t="s">
        <v>548</v>
      </c>
      <c r="G140" t="s">
        <v>1265</v>
      </c>
      <c r="H140" s="245" t="s">
        <v>1266</v>
      </c>
    </row>
    <row r="141" spans="4:8">
      <c r="D141" s="44" t="s">
        <v>549</v>
      </c>
      <c r="E141" s="44" t="s">
        <v>550</v>
      </c>
      <c r="G141" t="s">
        <v>1267</v>
      </c>
      <c r="H141" s="245" t="s">
        <v>1268</v>
      </c>
    </row>
    <row r="142" spans="4:8">
      <c r="D142" s="44" t="s">
        <v>551</v>
      </c>
      <c r="E142" s="44" t="s">
        <v>552</v>
      </c>
      <c r="G142" t="s">
        <v>1269</v>
      </c>
      <c r="H142" s="245" t="s">
        <v>1270</v>
      </c>
    </row>
    <row r="143" spans="4:8">
      <c r="D143" s="44" t="s">
        <v>553</v>
      </c>
      <c r="E143" s="44" t="s">
        <v>554</v>
      </c>
      <c r="G143" t="s">
        <v>1271</v>
      </c>
      <c r="H143" s="245" t="s">
        <v>1272</v>
      </c>
    </row>
    <row r="144" spans="4:8">
      <c r="D144" s="44" t="s">
        <v>555</v>
      </c>
      <c r="E144" s="44" t="s">
        <v>556</v>
      </c>
      <c r="G144" t="s">
        <v>1273</v>
      </c>
      <c r="H144" s="245" t="s">
        <v>1274</v>
      </c>
    </row>
    <row r="145" spans="4:8">
      <c r="D145" s="44" t="s">
        <v>557</v>
      </c>
      <c r="E145" s="44" t="s">
        <v>558</v>
      </c>
      <c r="G145" t="s">
        <v>1275</v>
      </c>
      <c r="H145" s="245" t="s">
        <v>1276</v>
      </c>
    </row>
    <row r="146" spans="4:8">
      <c r="D146" s="44" t="s">
        <v>559</v>
      </c>
      <c r="E146" s="44" t="s">
        <v>560</v>
      </c>
      <c r="G146" t="s">
        <v>1277</v>
      </c>
      <c r="H146" s="245" t="s">
        <v>1278</v>
      </c>
    </row>
    <row r="147" spans="4:8">
      <c r="D147" s="44" t="s">
        <v>561</v>
      </c>
      <c r="E147" s="44" t="s">
        <v>562</v>
      </c>
      <c r="G147" t="s">
        <v>1279</v>
      </c>
      <c r="H147" s="245" t="s">
        <v>1280</v>
      </c>
    </row>
    <row r="148" spans="4:8">
      <c r="D148" s="44" t="s">
        <v>563</v>
      </c>
      <c r="E148" s="44" t="s">
        <v>564</v>
      </c>
      <c r="G148" t="s">
        <v>1281</v>
      </c>
      <c r="H148" s="245" t="s">
        <v>1282</v>
      </c>
    </row>
    <row r="149" spans="4:8">
      <c r="D149" s="44" t="s">
        <v>565</v>
      </c>
      <c r="E149" s="44" t="s">
        <v>566</v>
      </c>
      <c r="G149" t="s">
        <v>1283</v>
      </c>
      <c r="H149" s="245" t="s">
        <v>1284</v>
      </c>
    </row>
    <row r="150" spans="4:8">
      <c r="D150" s="44" t="s">
        <v>567</v>
      </c>
      <c r="E150" s="44" t="s">
        <v>568</v>
      </c>
      <c r="G150" t="s">
        <v>1285</v>
      </c>
      <c r="H150" s="245" t="s">
        <v>1286</v>
      </c>
    </row>
    <row r="151" spans="4:8">
      <c r="D151" s="44" t="s">
        <v>569</v>
      </c>
      <c r="E151" s="44" t="s">
        <v>570</v>
      </c>
      <c r="G151" t="s">
        <v>1287</v>
      </c>
      <c r="H151" s="245" t="s">
        <v>1288</v>
      </c>
    </row>
    <row r="152" spans="4:8">
      <c r="D152" s="44" t="s">
        <v>571</v>
      </c>
      <c r="E152" s="44" t="s">
        <v>572</v>
      </c>
      <c r="G152" t="s">
        <v>1289</v>
      </c>
      <c r="H152" s="245" t="s">
        <v>1290</v>
      </c>
    </row>
    <row r="153" spans="4:8">
      <c r="D153" s="44" t="s">
        <v>573</v>
      </c>
      <c r="E153" s="44" t="s">
        <v>574</v>
      </c>
      <c r="G153" t="s">
        <v>1291</v>
      </c>
      <c r="H153" s="245" t="s">
        <v>1292</v>
      </c>
    </row>
    <row r="154" spans="4:8">
      <c r="D154" s="44" t="s">
        <v>575</v>
      </c>
      <c r="E154" s="44" t="s">
        <v>576</v>
      </c>
      <c r="G154" t="s">
        <v>1293</v>
      </c>
      <c r="H154" s="245" t="s">
        <v>1294</v>
      </c>
    </row>
    <row r="155" spans="4:8">
      <c r="D155" s="44" t="s">
        <v>577</v>
      </c>
      <c r="E155" s="44" t="s">
        <v>578</v>
      </c>
      <c r="G155" t="s">
        <v>1295</v>
      </c>
      <c r="H155" s="245" t="s">
        <v>1296</v>
      </c>
    </row>
    <row r="156" spans="4:8">
      <c r="D156" s="44" t="s">
        <v>579</v>
      </c>
      <c r="E156" s="44" t="s">
        <v>580</v>
      </c>
      <c r="G156" t="s">
        <v>1297</v>
      </c>
      <c r="H156" t="s">
        <v>1298</v>
      </c>
    </row>
    <row r="157" spans="4:8">
      <c r="D157" s="44" t="s">
        <v>581</v>
      </c>
      <c r="E157" s="44" t="s">
        <v>582</v>
      </c>
      <c r="G157" t="s">
        <v>1299</v>
      </c>
      <c r="H157" s="245" t="s">
        <v>1300</v>
      </c>
    </row>
    <row r="158" spans="4:8" ht="25.5">
      <c r="D158" s="44" t="s">
        <v>583</v>
      </c>
      <c r="E158" s="44" t="s">
        <v>584</v>
      </c>
      <c r="G158" t="s">
        <v>1301</v>
      </c>
      <c r="H158" s="245" t="s">
        <v>1302</v>
      </c>
    </row>
    <row r="159" spans="4:8" ht="25.5">
      <c r="D159" s="44" t="s">
        <v>585</v>
      </c>
      <c r="E159" s="44" t="s">
        <v>586</v>
      </c>
      <c r="G159" t="s">
        <v>1303</v>
      </c>
      <c r="H159" s="245" t="s">
        <v>1304</v>
      </c>
    </row>
    <row r="160" spans="4:8" ht="25.5">
      <c r="D160" s="44" t="s">
        <v>587</v>
      </c>
      <c r="E160" s="44" t="s">
        <v>588</v>
      </c>
      <c r="G160" t="s">
        <v>1305</v>
      </c>
      <c r="H160" s="245" t="s">
        <v>1306</v>
      </c>
    </row>
    <row r="161" spans="4:8">
      <c r="D161" s="44" t="s">
        <v>589</v>
      </c>
      <c r="E161" s="44" t="s">
        <v>590</v>
      </c>
      <c r="G161" t="s">
        <v>1307</v>
      </c>
      <c r="H161" s="245" t="s">
        <v>1308</v>
      </c>
    </row>
    <row r="162" spans="4:8">
      <c r="D162" s="44" t="s">
        <v>591</v>
      </c>
      <c r="E162" s="44" t="s">
        <v>592</v>
      </c>
      <c r="G162" t="s">
        <v>1309</v>
      </c>
      <c r="H162" s="245" t="s">
        <v>1310</v>
      </c>
    </row>
    <row r="163" spans="4:8">
      <c r="D163" s="44" t="s">
        <v>593</v>
      </c>
      <c r="E163" s="44" t="s">
        <v>594</v>
      </c>
      <c r="G163" t="s">
        <v>1311</v>
      </c>
      <c r="H163" s="245" t="s">
        <v>1312</v>
      </c>
    </row>
    <row r="164" spans="4:8">
      <c r="D164" s="44" t="s">
        <v>595</v>
      </c>
      <c r="E164" s="44" t="s">
        <v>596</v>
      </c>
      <c r="G164" t="s">
        <v>1313</v>
      </c>
      <c r="H164" s="245" t="s">
        <v>1314</v>
      </c>
    </row>
    <row r="165" spans="4:8">
      <c r="D165" s="44" t="s">
        <v>597</v>
      </c>
      <c r="E165" s="44" t="s">
        <v>598</v>
      </c>
    </row>
    <row r="166" spans="4:8">
      <c r="D166" s="44" t="s">
        <v>599</v>
      </c>
      <c r="E166" s="44" t="s">
        <v>600</v>
      </c>
    </row>
    <row r="167" spans="4:8">
      <c r="D167" s="44" t="s">
        <v>601</v>
      </c>
      <c r="E167" s="44" t="s">
        <v>602</v>
      </c>
    </row>
    <row r="168" spans="4:8">
      <c r="D168" s="44" t="s">
        <v>603</v>
      </c>
      <c r="E168" s="44" t="s">
        <v>604</v>
      </c>
    </row>
    <row r="169" spans="4:8">
      <c r="D169" s="44" t="s">
        <v>605</v>
      </c>
      <c r="E169" s="44" t="s">
        <v>606</v>
      </c>
    </row>
    <row r="170" spans="4:8">
      <c r="D170" s="44" t="s">
        <v>607</v>
      </c>
      <c r="E170" s="44" t="s">
        <v>608</v>
      </c>
    </row>
    <row r="171" spans="4:8">
      <c r="D171" s="44" t="s">
        <v>609</v>
      </c>
      <c r="E171" s="44" t="s">
        <v>610</v>
      </c>
    </row>
    <row r="172" spans="4:8">
      <c r="D172" s="44" t="s">
        <v>611</v>
      </c>
      <c r="E172" s="44" t="s">
        <v>612</v>
      </c>
    </row>
    <row r="173" spans="4:8">
      <c r="D173" s="44" t="s">
        <v>613</v>
      </c>
      <c r="E173" s="44" t="s">
        <v>614</v>
      </c>
    </row>
    <row r="174" spans="4:8">
      <c r="D174" s="44" t="s">
        <v>615</v>
      </c>
      <c r="E174" s="44" t="s">
        <v>616</v>
      </c>
    </row>
    <row r="175" spans="4:8">
      <c r="D175" s="44" t="s">
        <v>617</v>
      </c>
      <c r="E175" s="44" t="s">
        <v>618</v>
      </c>
    </row>
    <row r="176" spans="4:8">
      <c r="D176" s="44" t="s">
        <v>619</v>
      </c>
      <c r="E176" s="44" t="s">
        <v>620</v>
      </c>
    </row>
    <row r="177" spans="4:5">
      <c r="D177" s="44" t="s">
        <v>621</v>
      </c>
      <c r="E177" s="44" t="s">
        <v>622</v>
      </c>
    </row>
    <row r="178" spans="4:5">
      <c r="D178" s="44" t="s">
        <v>623</v>
      </c>
      <c r="E178" s="44" t="s">
        <v>624</v>
      </c>
    </row>
    <row r="179" spans="4:5">
      <c r="D179" s="44" t="s">
        <v>625</v>
      </c>
      <c r="E179" s="44" t="s">
        <v>626</v>
      </c>
    </row>
    <row r="180" spans="4:5">
      <c r="D180" s="44" t="s">
        <v>627</v>
      </c>
      <c r="E180" s="44" t="s">
        <v>628</v>
      </c>
    </row>
    <row r="181" spans="4:5">
      <c r="D181" s="44" t="s">
        <v>629</v>
      </c>
      <c r="E181" s="44" t="s">
        <v>630</v>
      </c>
    </row>
    <row r="182" spans="4:5">
      <c r="D182" s="43" t="s">
        <v>631</v>
      </c>
      <c r="E182" s="44" t="s">
        <v>632</v>
      </c>
    </row>
    <row r="183" spans="4:5">
      <c r="D183" s="44" t="s">
        <v>633</v>
      </c>
      <c r="E183" s="44" t="s">
        <v>634</v>
      </c>
    </row>
    <row r="184" spans="4:5">
      <c r="D184" s="44" t="s">
        <v>635</v>
      </c>
      <c r="E184" s="44" t="s">
        <v>636</v>
      </c>
    </row>
    <row r="185" spans="4:5">
      <c r="D185" s="44" t="s">
        <v>637</v>
      </c>
      <c r="E185" s="44" t="s">
        <v>638</v>
      </c>
    </row>
    <row r="186" spans="4:5">
      <c r="D186" s="44" t="s">
        <v>639</v>
      </c>
      <c r="E186" s="44" t="s">
        <v>640</v>
      </c>
    </row>
    <row r="187" spans="4:5">
      <c r="D187" s="44" t="s">
        <v>641</v>
      </c>
      <c r="E187" s="44" t="s">
        <v>642</v>
      </c>
    </row>
    <row r="188" spans="4:5">
      <c r="D188" s="44" t="s">
        <v>643</v>
      </c>
      <c r="E188" s="44" t="s">
        <v>644</v>
      </c>
    </row>
    <row r="189" spans="4:5">
      <c r="D189" s="44" t="s">
        <v>645</v>
      </c>
      <c r="E189" s="44" t="s">
        <v>646</v>
      </c>
    </row>
    <row r="190" spans="4:5">
      <c r="D190" s="44" t="s">
        <v>647</v>
      </c>
      <c r="E190" s="44" t="s">
        <v>648</v>
      </c>
    </row>
    <row r="191" spans="4:5">
      <c r="D191" s="44" t="s">
        <v>649</v>
      </c>
      <c r="E191" s="44" t="s">
        <v>650</v>
      </c>
    </row>
    <row r="192" spans="4:5">
      <c r="D192" s="44" t="s">
        <v>651</v>
      </c>
      <c r="E192" s="44" t="s">
        <v>652</v>
      </c>
    </row>
    <row r="193" spans="4:5">
      <c r="D193" s="44" t="s">
        <v>221</v>
      </c>
      <c r="E193" s="44" t="s">
        <v>653</v>
      </c>
    </row>
    <row r="194" spans="4:5">
      <c r="D194" s="44" t="s">
        <v>654</v>
      </c>
      <c r="E194" s="44" t="s">
        <v>655</v>
      </c>
    </row>
    <row r="195" spans="4:5">
      <c r="D195" s="44" t="s">
        <v>656</v>
      </c>
      <c r="E195" s="44" t="s">
        <v>657</v>
      </c>
    </row>
    <row r="196" spans="4:5">
      <c r="D196" s="44" t="s">
        <v>658</v>
      </c>
      <c r="E196" s="44" t="s">
        <v>659</v>
      </c>
    </row>
    <row r="197" spans="4:5">
      <c r="D197" s="44" t="s">
        <v>660</v>
      </c>
      <c r="E197" s="44" t="s">
        <v>661</v>
      </c>
    </row>
    <row r="198" spans="4:5">
      <c r="D198" s="44" t="s">
        <v>662</v>
      </c>
      <c r="E198" s="44" t="s">
        <v>663</v>
      </c>
    </row>
    <row r="199" spans="4:5">
      <c r="D199" s="44" t="s">
        <v>664</v>
      </c>
      <c r="E199" s="44" t="s">
        <v>665</v>
      </c>
    </row>
    <row r="200" spans="4:5">
      <c r="D200" s="44" t="s">
        <v>666</v>
      </c>
      <c r="E200" s="44" t="s">
        <v>667</v>
      </c>
    </row>
    <row r="201" spans="4:5">
      <c r="D201" s="44" t="s">
        <v>668</v>
      </c>
      <c r="E201" s="44" t="s">
        <v>669</v>
      </c>
    </row>
    <row r="202" spans="4:5">
      <c r="D202" s="44" t="s">
        <v>670</v>
      </c>
      <c r="E202" s="44" t="s">
        <v>671</v>
      </c>
    </row>
    <row r="203" spans="4:5">
      <c r="D203" s="44" t="s">
        <v>672</v>
      </c>
      <c r="E203" s="44" t="s">
        <v>673</v>
      </c>
    </row>
    <row r="204" spans="4:5">
      <c r="D204" s="44" t="s">
        <v>674</v>
      </c>
      <c r="E204" s="44" t="s">
        <v>675</v>
      </c>
    </row>
    <row r="205" spans="4:5">
      <c r="D205" s="44" t="s">
        <v>676</v>
      </c>
      <c r="E205" s="44" t="s">
        <v>677</v>
      </c>
    </row>
    <row r="206" spans="4:5">
      <c r="D206" s="44" t="s">
        <v>678</v>
      </c>
      <c r="E206" s="44" t="s">
        <v>679</v>
      </c>
    </row>
    <row r="207" spans="4:5">
      <c r="D207" s="44" t="s">
        <v>680</v>
      </c>
      <c r="E207" s="44" t="s">
        <v>681</v>
      </c>
    </row>
    <row r="208" spans="4:5">
      <c r="D208" s="44" t="s">
        <v>682</v>
      </c>
      <c r="E208" s="44" t="s">
        <v>683</v>
      </c>
    </row>
    <row r="209" spans="4:5">
      <c r="D209" s="44" t="s">
        <v>684</v>
      </c>
      <c r="E209" s="44" t="s">
        <v>685</v>
      </c>
    </row>
    <row r="210" spans="4:5">
      <c r="D210" s="44" t="s">
        <v>686</v>
      </c>
      <c r="E210" s="44" t="s">
        <v>687</v>
      </c>
    </row>
    <row r="211" spans="4:5">
      <c r="D211" s="44" t="s">
        <v>688</v>
      </c>
      <c r="E211" s="44" t="s">
        <v>689</v>
      </c>
    </row>
    <row r="212" spans="4:5">
      <c r="D212" s="44" t="s">
        <v>690</v>
      </c>
      <c r="E212" s="44" t="s">
        <v>691</v>
      </c>
    </row>
    <row r="213" spans="4:5">
      <c r="D213" s="44" t="s">
        <v>692</v>
      </c>
      <c r="E213" s="44" t="s">
        <v>693</v>
      </c>
    </row>
    <row r="214" spans="4:5">
      <c r="D214" s="44" t="s">
        <v>694</v>
      </c>
      <c r="E214" s="44" t="s">
        <v>695</v>
      </c>
    </row>
    <row r="215" spans="4:5">
      <c r="D215" s="44" t="s">
        <v>696</v>
      </c>
      <c r="E215" s="44" t="s">
        <v>697</v>
      </c>
    </row>
    <row r="216" spans="4:5">
      <c r="D216" s="44" t="s">
        <v>698</v>
      </c>
      <c r="E216" s="44" t="s">
        <v>699</v>
      </c>
    </row>
    <row r="217" spans="4:5">
      <c r="D217" s="44" t="s">
        <v>700</v>
      </c>
      <c r="E217" s="44" t="s">
        <v>701</v>
      </c>
    </row>
    <row r="218" spans="4:5">
      <c r="D218" s="44" t="s">
        <v>702</v>
      </c>
      <c r="E218" s="44" t="s">
        <v>703</v>
      </c>
    </row>
    <row r="219" spans="4:5">
      <c r="D219" s="44" t="s">
        <v>704</v>
      </c>
      <c r="E219" s="44" t="s">
        <v>705</v>
      </c>
    </row>
    <row r="220" spans="4:5">
      <c r="D220" s="44" t="s">
        <v>706</v>
      </c>
      <c r="E220" s="44" t="s">
        <v>707</v>
      </c>
    </row>
    <row r="221" spans="4:5">
      <c r="D221" s="44" t="s">
        <v>708</v>
      </c>
      <c r="E221" s="44" t="s">
        <v>709</v>
      </c>
    </row>
    <row r="222" spans="4:5">
      <c r="D222" s="44" t="s">
        <v>710</v>
      </c>
      <c r="E222" s="44" t="s">
        <v>711</v>
      </c>
    </row>
    <row r="223" spans="4:5">
      <c r="D223" s="44" t="s">
        <v>712</v>
      </c>
      <c r="E223" s="44" t="s">
        <v>713</v>
      </c>
    </row>
    <row r="224" spans="4:5">
      <c r="D224" s="44" t="s">
        <v>714</v>
      </c>
      <c r="E224" s="44" t="s">
        <v>715</v>
      </c>
    </row>
    <row r="225" spans="4:5">
      <c r="D225" s="44" t="s">
        <v>716</v>
      </c>
      <c r="E225" s="44" t="s">
        <v>717</v>
      </c>
    </row>
    <row r="226" spans="4:5">
      <c r="D226" s="44" t="s">
        <v>718</v>
      </c>
      <c r="E226" s="44" t="s">
        <v>719</v>
      </c>
    </row>
    <row r="227" spans="4:5">
      <c r="D227" s="44" t="s">
        <v>720</v>
      </c>
      <c r="E227" s="44" t="s">
        <v>721</v>
      </c>
    </row>
    <row r="228" spans="4:5">
      <c r="D228" s="44" t="s">
        <v>722</v>
      </c>
      <c r="E228" s="44" t="s">
        <v>723</v>
      </c>
    </row>
    <row r="229" spans="4:5">
      <c r="D229" s="43" t="s">
        <v>724</v>
      </c>
      <c r="E229" s="44" t="s">
        <v>725</v>
      </c>
    </row>
    <row r="230" spans="4:5">
      <c r="D230" s="44" t="s">
        <v>726</v>
      </c>
      <c r="E230" s="44" t="s">
        <v>727</v>
      </c>
    </row>
    <row r="231" spans="4:5">
      <c r="D231" s="44" t="s">
        <v>728</v>
      </c>
      <c r="E231" s="44" t="s">
        <v>729</v>
      </c>
    </row>
    <row r="232" spans="4:5">
      <c r="D232" s="44" t="s">
        <v>730</v>
      </c>
      <c r="E232" s="44" t="s">
        <v>731</v>
      </c>
    </row>
    <row r="233" spans="4:5">
      <c r="D233" s="44" t="s">
        <v>732</v>
      </c>
      <c r="E233" s="44" t="s">
        <v>733</v>
      </c>
    </row>
    <row r="234" spans="4:5">
      <c r="D234" s="44" t="s">
        <v>734</v>
      </c>
      <c r="E234" s="44" t="s">
        <v>735</v>
      </c>
    </row>
    <row r="235" spans="4:5">
      <c r="D235" s="44" t="s">
        <v>736</v>
      </c>
      <c r="E235" s="44" t="s">
        <v>737</v>
      </c>
    </row>
    <row r="236" spans="4:5">
      <c r="D236" s="44" t="s">
        <v>738</v>
      </c>
      <c r="E236" s="44" t="s">
        <v>739</v>
      </c>
    </row>
    <row r="237" spans="4:5">
      <c r="D237" s="44" t="s">
        <v>740</v>
      </c>
      <c r="E237" s="44" t="s">
        <v>741</v>
      </c>
    </row>
    <row r="238" spans="4:5">
      <c r="D238" s="44" t="s">
        <v>742</v>
      </c>
      <c r="E238" s="44" t="s">
        <v>743</v>
      </c>
    </row>
    <row r="239" spans="4:5">
      <c r="D239" s="44" t="s">
        <v>744</v>
      </c>
      <c r="E239" s="44" t="s">
        <v>745</v>
      </c>
    </row>
    <row r="240" spans="4:5">
      <c r="D240" s="44" t="s">
        <v>746</v>
      </c>
      <c r="E240" s="44" t="s">
        <v>747</v>
      </c>
    </row>
    <row r="241" spans="4:5">
      <c r="D241" s="44" t="s">
        <v>748</v>
      </c>
      <c r="E241" s="44" t="s">
        <v>749</v>
      </c>
    </row>
    <row r="242" spans="4:5">
      <c r="D242" s="44" t="s">
        <v>750</v>
      </c>
      <c r="E242" s="44" t="s">
        <v>751</v>
      </c>
    </row>
    <row r="243" spans="4:5">
      <c r="D243" s="44" t="s">
        <v>752</v>
      </c>
      <c r="E243" s="44" t="s">
        <v>753</v>
      </c>
    </row>
    <row r="244" spans="4:5">
      <c r="D244" s="44" t="s">
        <v>754</v>
      </c>
      <c r="E244" s="44" t="s">
        <v>755</v>
      </c>
    </row>
    <row r="245" spans="4:5">
      <c r="D245" s="44" t="s">
        <v>756</v>
      </c>
      <c r="E245" s="44" t="s">
        <v>757</v>
      </c>
    </row>
    <row r="246" spans="4:5">
      <c r="D246" s="44" t="s">
        <v>758</v>
      </c>
      <c r="E246" s="44" t="s">
        <v>759</v>
      </c>
    </row>
  </sheetData>
  <sheetProtection password="CF35" sheet="1"/>
  <phoneticPr fontId="26" type="noConversion"/>
  <pageMargins left="0.75" right="0.75" top="1" bottom="1" header="0.5" footer="0.5"/>
  <pageSetup paperSize="9" scale="1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17</vt:i4>
      </vt:variant>
      <vt:variant>
        <vt:lpstr>Наименувани диапазони</vt:lpstr>
      </vt:variant>
      <vt:variant>
        <vt:i4>45</vt:i4>
      </vt:variant>
    </vt:vector>
  </HeadingPairs>
  <TitlesOfParts>
    <vt:vector size="62" baseType="lpstr">
      <vt:lpstr>cover</vt:lpstr>
      <vt:lpstr>1-SB</vt:lpstr>
      <vt:lpstr>2-OD</vt:lpstr>
      <vt:lpstr>3-OPP</vt:lpstr>
      <vt:lpstr>4-OSK</vt:lpstr>
      <vt:lpstr>5-DI</vt:lpstr>
      <vt:lpstr>6-NNA</vt:lpstr>
      <vt:lpstr>7-RP</vt:lpstr>
      <vt:lpstr>8-FI</vt:lpstr>
      <vt:lpstr>9-DEPOZITI</vt:lpstr>
      <vt:lpstr>10-IG</vt:lpstr>
      <vt:lpstr>11-INV 49</vt:lpstr>
      <vt:lpstr>12-NIO</vt:lpstr>
      <vt:lpstr>13-Номенклатури</vt:lpstr>
      <vt:lpstr>Controls</vt:lpstr>
      <vt:lpstr>Danni</vt:lpstr>
      <vt:lpstr>nomenclature</vt:lpstr>
      <vt:lpstr>_bsType</vt:lpstr>
      <vt:lpstr>_country</vt:lpstr>
      <vt:lpstr>_Currencies</vt:lpstr>
      <vt:lpstr>_Deposits</vt:lpstr>
      <vt:lpstr>_instrument</vt:lpstr>
      <vt:lpstr>_Instrument_49_2</vt:lpstr>
      <vt:lpstr>_Instrument_Type_Group</vt:lpstr>
      <vt:lpstr>_SecurityType</vt:lpstr>
      <vt:lpstr>authorEmail</vt:lpstr>
      <vt:lpstr>authorName</vt:lpstr>
      <vt:lpstr>authorPhone</vt:lpstr>
      <vt:lpstr>authorPosition</vt:lpstr>
      <vt:lpstr>dfBulstat</vt:lpstr>
      <vt:lpstr>dfEmail</vt:lpstr>
      <vt:lpstr>dfName</vt:lpstr>
      <vt:lpstr>dfOfficialAddress</vt:lpstr>
      <vt:lpstr>dfPhone</vt:lpstr>
      <vt:lpstr>dfPostAddress</vt:lpstr>
      <vt:lpstr>dfRG</vt:lpstr>
      <vt:lpstr>EndDate</vt:lpstr>
      <vt:lpstr>ReportedCompletionDate</vt:lpstr>
      <vt:lpstr>StartDate</vt:lpstr>
      <vt:lpstr>udBulstat</vt:lpstr>
      <vt:lpstr>udManager</vt:lpstr>
      <vt:lpstr>udName</vt:lpstr>
      <vt:lpstr>udRG</vt:lpstr>
      <vt:lpstr>'10-IG'!Област_печат</vt:lpstr>
      <vt:lpstr>'11-INV 49'!Област_печат</vt:lpstr>
      <vt:lpstr>'12-NIO'!Област_печат</vt:lpstr>
      <vt:lpstr>'1-SB'!Област_печат</vt:lpstr>
      <vt:lpstr>'2-OD'!Област_печат</vt:lpstr>
      <vt:lpstr>'4-OSK'!Област_печат</vt:lpstr>
      <vt:lpstr>'5-DI'!Област_печат</vt:lpstr>
      <vt:lpstr>'6-NNA'!Област_печат</vt:lpstr>
      <vt:lpstr>'7-RP'!Област_печат</vt:lpstr>
      <vt:lpstr>'8-FI'!Област_печат</vt:lpstr>
      <vt:lpstr>'9-DEPOZITI'!Област_печат</vt:lpstr>
      <vt:lpstr>Controls!Област_печат</vt:lpstr>
      <vt:lpstr>cover!Област_печат</vt:lpstr>
      <vt:lpstr>'1-SB'!Печат_заглавия</vt:lpstr>
      <vt:lpstr>'2-OD'!Печат_заглавия</vt:lpstr>
      <vt:lpstr>'3-OPP'!Печат_заглавия</vt:lpstr>
      <vt:lpstr>'4-OSK'!Печат_заглавия</vt:lpstr>
      <vt:lpstr>'6-NNA'!Печат_заглавия</vt:lpstr>
      <vt:lpstr>'8-FI'!Печат_заглавия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Ivelina Ivanova</dc:creator>
  <cp:lastModifiedBy>Инвест Фонд Мениджмънт</cp:lastModifiedBy>
  <cp:lastPrinted>2020-06-25T11:32:39Z</cp:lastPrinted>
  <dcterms:created xsi:type="dcterms:W3CDTF">2004-03-04T10:58:58Z</dcterms:created>
  <dcterms:modified xsi:type="dcterms:W3CDTF">2026-08-07T13:36:28Z</dcterms:modified>
</cp:coreProperties>
</file>